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2\MARZO\"/>
    </mc:Choice>
  </mc:AlternateContent>
  <bookViews>
    <workbookView xWindow="0" yWindow="0" windowWidth="20490" windowHeight="7620"/>
  </bookViews>
  <sheets>
    <sheet name="TipoDocRespaldo" sheetId="1" r:id="rId1"/>
    <sheet name="Definicion" sheetId="2" r:id="rId2"/>
  </sheets>
  <definedNames>
    <definedName name="_xlnm._FilterDatabase" localSheetId="0" hidden="1">TipoDocRespaldo!$A$9:$G$158</definedName>
    <definedName name="_xlnm.Print_Titles" localSheetId="0">TipoDocRespaldo!$9:$9</definedName>
  </definedNames>
  <calcPr calcId="162913"/>
</workbook>
</file>

<file path=xl/calcChain.xml><?xml version="1.0" encoding="utf-8"?>
<calcChain xmlns="http://schemas.openxmlformats.org/spreadsheetml/2006/main">
  <c r="K49" i="1" l="1"/>
  <c r="K50" i="1"/>
  <c r="K51" i="1"/>
  <c r="K70" i="1"/>
  <c r="K152" i="1"/>
  <c r="K52" i="1"/>
  <c r="K53" i="1"/>
  <c r="K71" i="1"/>
  <c r="K83" i="1"/>
  <c r="K85" i="1"/>
  <c r="K139" i="1"/>
  <c r="K54" i="1"/>
  <c r="K86" i="1"/>
  <c r="K87" i="1"/>
  <c r="K88" i="1"/>
  <c r="K72" i="1"/>
  <c r="K73" i="1"/>
  <c r="K111" i="1"/>
  <c r="K74" i="1"/>
  <c r="K75" i="1"/>
  <c r="K104" i="1"/>
  <c r="K105" i="1"/>
  <c r="K31" i="1"/>
  <c r="K32" i="1"/>
  <c r="K76" i="1"/>
  <c r="K77" i="1"/>
  <c r="K12" i="1"/>
  <c r="K13" i="1"/>
  <c r="K14" i="1"/>
  <c r="K65" i="1"/>
  <c r="K66" i="1"/>
  <c r="K15" i="1"/>
  <c r="K55" i="1"/>
  <c r="K67" i="1"/>
  <c r="K153" i="1"/>
  <c r="K78" i="1"/>
  <c r="K68" i="1"/>
  <c r="K16" i="1"/>
  <c r="K131" i="1"/>
  <c r="K114" i="1"/>
  <c r="K17" i="1"/>
  <c r="K144" i="1"/>
  <c r="K99" i="1"/>
  <c r="K100" i="1"/>
  <c r="K18" i="1"/>
  <c r="K63" i="1"/>
  <c r="K56" i="1"/>
  <c r="K140" i="1"/>
  <c r="K141" i="1"/>
  <c r="K44" i="1"/>
  <c r="K145" i="1"/>
  <c r="K79" i="1"/>
  <c r="K118" i="1"/>
  <c r="K106" i="1"/>
  <c r="K107" i="1"/>
  <c r="K19" i="1"/>
  <c r="K20" i="1"/>
  <c r="K21" i="1"/>
  <c r="K22" i="1"/>
  <c r="K132" i="1"/>
  <c r="K133" i="1"/>
  <c r="K134" i="1"/>
  <c r="K95" i="1"/>
  <c r="K108" i="1"/>
  <c r="K84" i="1"/>
  <c r="K119" i="1"/>
  <c r="K142" i="1"/>
  <c r="K154" i="1"/>
  <c r="K33" i="1"/>
  <c r="K135" i="1"/>
  <c r="K45" i="1"/>
  <c r="K101" i="1"/>
  <c r="K136" i="1"/>
  <c r="K137" i="1"/>
  <c r="K120" i="1"/>
  <c r="K46" i="1"/>
  <c r="K23" i="1"/>
  <c r="K24" i="1"/>
  <c r="K25" i="1"/>
  <c r="K121" i="1"/>
  <c r="K102" i="1"/>
  <c r="K89" i="1"/>
  <c r="K90" i="1"/>
  <c r="K91" i="1"/>
  <c r="K92" i="1"/>
  <c r="K122" i="1"/>
  <c r="K96" i="1"/>
  <c r="K112" i="1"/>
  <c r="K93" i="1"/>
  <c r="K123" i="1"/>
  <c r="K124" i="1"/>
  <c r="K125" i="1"/>
  <c r="K113" i="1"/>
  <c r="K126" i="1"/>
  <c r="K109" i="1"/>
  <c r="K34" i="1"/>
  <c r="K138" i="1"/>
  <c r="K69" i="1"/>
  <c r="K64" i="1"/>
  <c r="K26" i="1"/>
  <c r="K35" i="1"/>
  <c r="K36" i="1"/>
  <c r="K37" i="1"/>
  <c r="K38" i="1"/>
  <c r="K146" i="1"/>
  <c r="K39" i="1"/>
  <c r="K103" i="1"/>
  <c r="K40" i="1"/>
  <c r="K57" i="1"/>
  <c r="K27" i="1"/>
  <c r="K41" i="1"/>
  <c r="K155" i="1"/>
  <c r="K42" i="1"/>
  <c r="K47" i="1"/>
  <c r="K127" i="1"/>
  <c r="K10" i="1"/>
  <c r="K11" i="1"/>
  <c r="K28" i="1"/>
  <c r="K29" i="1"/>
  <c r="K80" i="1"/>
  <c r="K81" i="1"/>
  <c r="K147" i="1"/>
  <c r="K110" i="1"/>
  <c r="K148" i="1"/>
  <c r="K149" i="1"/>
  <c r="K150" i="1"/>
  <c r="K58" i="1"/>
  <c r="K59" i="1"/>
  <c r="K60" i="1"/>
  <c r="K151" i="1"/>
  <c r="K48" i="1"/>
  <c r="K94" i="1"/>
  <c r="K115" i="1"/>
  <c r="K30" i="1"/>
  <c r="K61" i="1"/>
  <c r="K128" i="1"/>
  <c r="K129" i="1"/>
  <c r="K97" i="1"/>
  <c r="K143" i="1"/>
  <c r="K130" i="1"/>
  <c r="K98" i="1"/>
  <c r="K156" i="1"/>
  <c r="K62" i="1"/>
  <c r="K43" i="1"/>
  <c r="K157" i="1"/>
  <c r="K158" i="1"/>
  <c r="K116" i="1"/>
  <c r="K117" i="1"/>
  <c r="K82" i="1"/>
  <c r="I49" i="1"/>
  <c r="I152" i="1"/>
  <c r="I83" i="1"/>
  <c r="I86" i="1"/>
  <c r="I73" i="1"/>
  <c r="I104" i="1"/>
  <c r="I76" i="1"/>
  <c r="I14" i="1"/>
  <c r="I55" i="1"/>
  <c r="I68" i="1"/>
  <c r="I17" i="1"/>
  <c r="I18" i="1"/>
  <c r="I141" i="1"/>
  <c r="I118" i="1"/>
  <c r="I20" i="1"/>
  <c r="I133" i="1"/>
  <c r="I84" i="1"/>
  <c r="I33" i="1"/>
  <c r="I136" i="1"/>
  <c r="I23" i="1"/>
  <c r="I102" i="1"/>
  <c r="I92" i="1"/>
  <c r="I93" i="1"/>
  <c r="I113" i="1"/>
  <c r="I138" i="1"/>
  <c r="I35" i="1"/>
  <c r="I146" i="1"/>
  <c r="I57" i="1"/>
  <c r="I42" i="1"/>
  <c r="I11" i="1"/>
  <c r="I81" i="1"/>
  <c r="I149" i="1"/>
  <c r="I60" i="1"/>
  <c r="I115" i="1"/>
  <c r="I129" i="1"/>
  <c r="I98" i="1"/>
  <c r="I157" i="1"/>
  <c r="I82" i="1"/>
  <c r="H49" i="1"/>
  <c r="H50" i="1"/>
  <c r="I50" i="1" s="1"/>
  <c r="H51" i="1"/>
  <c r="I51" i="1" s="1"/>
  <c r="H70" i="1"/>
  <c r="I70" i="1" s="1"/>
  <c r="H152" i="1"/>
  <c r="H52" i="1"/>
  <c r="I52" i="1" s="1"/>
  <c r="H53" i="1"/>
  <c r="I53" i="1" s="1"/>
  <c r="H71" i="1"/>
  <c r="I71" i="1" s="1"/>
  <c r="H83" i="1"/>
  <c r="H85" i="1"/>
  <c r="I85" i="1" s="1"/>
  <c r="H139" i="1"/>
  <c r="I139" i="1" s="1"/>
  <c r="H54" i="1"/>
  <c r="I54" i="1" s="1"/>
  <c r="H86" i="1"/>
  <c r="H87" i="1"/>
  <c r="I87" i="1" s="1"/>
  <c r="H88" i="1"/>
  <c r="I88" i="1" s="1"/>
  <c r="H72" i="1"/>
  <c r="I72" i="1" s="1"/>
  <c r="H73" i="1"/>
  <c r="H111" i="1"/>
  <c r="I111" i="1" s="1"/>
  <c r="H74" i="1"/>
  <c r="I74" i="1" s="1"/>
  <c r="H75" i="1"/>
  <c r="I75" i="1" s="1"/>
  <c r="H104" i="1"/>
  <c r="H105" i="1"/>
  <c r="I105" i="1" s="1"/>
  <c r="H31" i="1"/>
  <c r="I31" i="1" s="1"/>
  <c r="H32" i="1"/>
  <c r="I32" i="1" s="1"/>
  <c r="H76" i="1"/>
  <c r="H77" i="1"/>
  <c r="I77" i="1" s="1"/>
  <c r="H12" i="1"/>
  <c r="I12" i="1" s="1"/>
  <c r="H13" i="1"/>
  <c r="I13" i="1" s="1"/>
  <c r="H14" i="1"/>
  <c r="H65" i="1"/>
  <c r="I65" i="1" s="1"/>
  <c r="H66" i="1"/>
  <c r="I66" i="1" s="1"/>
  <c r="H15" i="1"/>
  <c r="I15" i="1" s="1"/>
  <c r="H55" i="1"/>
  <c r="H67" i="1"/>
  <c r="I67" i="1" s="1"/>
  <c r="H153" i="1"/>
  <c r="I153" i="1" s="1"/>
  <c r="H78" i="1"/>
  <c r="I78" i="1" s="1"/>
  <c r="H68" i="1"/>
  <c r="H16" i="1"/>
  <c r="I16" i="1" s="1"/>
  <c r="H131" i="1"/>
  <c r="I131" i="1" s="1"/>
  <c r="H114" i="1"/>
  <c r="I114" i="1" s="1"/>
  <c r="H17" i="1"/>
  <c r="H144" i="1"/>
  <c r="I144" i="1" s="1"/>
  <c r="H99" i="1"/>
  <c r="I99" i="1" s="1"/>
  <c r="H100" i="1"/>
  <c r="I100" i="1" s="1"/>
  <c r="H18" i="1"/>
  <c r="H63" i="1"/>
  <c r="I63" i="1" s="1"/>
  <c r="H56" i="1"/>
  <c r="I56" i="1" s="1"/>
  <c r="H140" i="1"/>
  <c r="I140" i="1" s="1"/>
  <c r="H141" i="1"/>
  <c r="H44" i="1"/>
  <c r="I44" i="1" s="1"/>
  <c r="H145" i="1"/>
  <c r="I145" i="1" s="1"/>
  <c r="H79" i="1"/>
  <c r="I79" i="1" s="1"/>
  <c r="H118" i="1"/>
  <c r="H106" i="1"/>
  <c r="I106" i="1" s="1"/>
  <c r="H107" i="1"/>
  <c r="I107" i="1" s="1"/>
  <c r="H19" i="1"/>
  <c r="I19" i="1" s="1"/>
  <c r="H20" i="1"/>
  <c r="H21" i="1"/>
  <c r="I21" i="1" s="1"/>
  <c r="H22" i="1"/>
  <c r="I22" i="1" s="1"/>
  <c r="H132" i="1"/>
  <c r="I132" i="1" s="1"/>
  <c r="H133" i="1"/>
  <c r="H134" i="1"/>
  <c r="I134" i="1" s="1"/>
  <c r="H95" i="1"/>
  <c r="I95" i="1" s="1"/>
  <c r="H108" i="1"/>
  <c r="I108" i="1" s="1"/>
  <c r="H84" i="1"/>
  <c r="H119" i="1"/>
  <c r="I119" i="1" s="1"/>
  <c r="H142" i="1"/>
  <c r="I142" i="1" s="1"/>
  <c r="H154" i="1"/>
  <c r="I154" i="1" s="1"/>
  <c r="H33" i="1"/>
  <c r="H135" i="1"/>
  <c r="I135" i="1" s="1"/>
  <c r="H45" i="1"/>
  <c r="I45" i="1" s="1"/>
  <c r="H101" i="1"/>
  <c r="I101" i="1" s="1"/>
  <c r="H136" i="1"/>
  <c r="H137" i="1"/>
  <c r="I137" i="1" s="1"/>
  <c r="H120" i="1"/>
  <c r="I120" i="1" s="1"/>
  <c r="H46" i="1"/>
  <c r="I46" i="1" s="1"/>
  <c r="H23" i="1"/>
  <c r="H24" i="1"/>
  <c r="I24" i="1" s="1"/>
  <c r="H25" i="1"/>
  <c r="I25" i="1" s="1"/>
  <c r="H121" i="1"/>
  <c r="I121" i="1" s="1"/>
  <c r="H102" i="1"/>
  <c r="H89" i="1"/>
  <c r="I89" i="1" s="1"/>
  <c r="H90" i="1"/>
  <c r="I90" i="1" s="1"/>
  <c r="H91" i="1"/>
  <c r="I91" i="1" s="1"/>
  <c r="H92" i="1"/>
  <c r="H122" i="1"/>
  <c r="I122" i="1" s="1"/>
  <c r="H96" i="1"/>
  <c r="I96" i="1" s="1"/>
  <c r="H112" i="1"/>
  <c r="I112" i="1" s="1"/>
  <c r="H93" i="1"/>
  <c r="H123" i="1"/>
  <c r="I123" i="1" s="1"/>
  <c r="H124" i="1"/>
  <c r="I124" i="1" s="1"/>
  <c r="H125" i="1"/>
  <c r="I125" i="1" s="1"/>
  <c r="H113" i="1"/>
  <c r="H126" i="1"/>
  <c r="I126" i="1" s="1"/>
  <c r="H109" i="1"/>
  <c r="I109" i="1" s="1"/>
  <c r="H34" i="1"/>
  <c r="I34" i="1" s="1"/>
  <c r="H138" i="1"/>
  <c r="H69" i="1"/>
  <c r="I69" i="1" s="1"/>
  <c r="H64" i="1"/>
  <c r="I64" i="1" s="1"/>
  <c r="H26" i="1"/>
  <c r="I26" i="1" s="1"/>
  <c r="H35" i="1"/>
  <c r="H36" i="1"/>
  <c r="I36" i="1" s="1"/>
  <c r="H37" i="1"/>
  <c r="I37" i="1" s="1"/>
  <c r="H38" i="1"/>
  <c r="I38" i="1" s="1"/>
  <c r="H146" i="1"/>
  <c r="H39" i="1"/>
  <c r="I39" i="1" s="1"/>
  <c r="H103" i="1"/>
  <c r="I103" i="1" s="1"/>
  <c r="H40" i="1"/>
  <c r="I40" i="1" s="1"/>
  <c r="H57" i="1"/>
  <c r="H27" i="1"/>
  <c r="I27" i="1" s="1"/>
  <c r="H41" i="1"/>
  <c r="I41" i="1" s="1"/>
  <c r="H155" i="1"/>
  <c r="I155" i="1" s="1"/>
  <c r="H42" i="1"/>
  <c r="H47" i="1"/>
  <c r="I47" i="1" s="1"/>
  <c r="H127" i="1"/>
  <c r="I127" i="1" s="1"/>
  <c r="H10" i="1"/>
  <c r="H159" i="1" s="1"/>
  <c r="H11" i="1"/>
  <c r="H28" i="1"/>
  <c r="I28" i="1" s="1"/>
  <c r="H29" i="1"/>
  <c r="I29" i="1" s="1"/>
  <c r="H80" i="1"/>
  <c r="I80" i="1" s="1"/>
  <c r="H81" i="1"/>
  <c r="H147" i="1"/>
  <c r="I147" i="1" s="1"/>
  <c r="H110" i="1"/>
  <c r="I110" i="1" s="1"/>
  <c r="H148" i="1"/>
  <c r="I148" i="1" s="1"/>
  <c r="H149" i="1"/>
  <c r="H150" i="1"/>
  <c r="I150" i="1" s="1"/>
  <c r="H58" i="1"/>
  <c r="I58" i="1" s="1"/>
  <c r="H59" i="1"/>
  <c r="I59" i="1" s="1"/>
  <c r="H60" i="1"/>
  <c r="H151" i="1"/>
  <c r="I151" i="1" s="1"/>
  <c r="H48" i="1"/>
  <c r="I48" i="1" s="1"/>
  <c r="H94" i="1"/>
  <c r="I94" i="1" s="1"/>
  <c r="H115" i="1"/>
  <c r="H30" i="1"/>
  <c r="I30" i="1" s="1"/>
  <c r="H61" i="1"/>
  <c r="I61" i="1" s="1"/>
  <c r="H128" i="1"/>
  <c r="I128" i="1" s="1"/>
  <c r="H129" i="1"/>
  <c r="H97" i="1"/>
  <c r="I97" i="1" s="1"/>
  <c r="H143" i="1"/>
  <c r="I143" i="1" s="1"/>
  <c r="H130" i="1"/>
  <c r="I130" i="1" s="1"/>
  <c r="H98" i="1"/>
  <c r="H156" i="1"/>
  <c r="I156" i="1" s="1"/>
  <c r="H62" i="1"/>
  <c r="I62" i="1" s="1"/>
  <c r="H43" i="1"/>
  <c r="I43" i="1" s="1"/>
  <c r="H157" i="1"/>
  <c r="H158" i="1"/>
  <c r="I158" i="1" s="1"/>
  <c r="H116" i="1"/>
  <c r="I116" i="1" s="1"/>
  <c r="H117" i="1"/>
  <c r="I117" i="1" s="1"/>
  <c r="H82" i="1"/>
  <c r="G159" i="1"/>
  <c r="I10" i="1" l="1"/>
  <c r="I159" i="1" s="1"/>
</calcChain>
</file>

<file path=xl/sharedStrings.xml><?xml version="1.0" encoding="utf-8"?>
<sst xmlns="http://schemas.openxmlformats.org/spreadsheetml/2006/main" count="992" uniqueCount="473">
  <si>
    <t>Beneficiario</t>
  </si>
  <si>
    <t>N</t>
  </si>
  <si>
    <t>16/12/2021</t>
  </si>
  <si>
    <t>08/03/2022</t>
  </si>
  <si>
    <t>25/02/2022</t>
  </si>
  <si>
    <t>OFICINA  DE COOPERACION UNIVERSITARIA COLOMBIA</t>
  </si>
  <si>
    <t>REC-Pago relación de facts. anexa, por ofrecer el servicio de mant. y serv. gest. de universitas académico y alojamiento de las infraestructura de la aplicación en servidores, según cert. CI-46-2022, US$144,062.00 a una tasa de DOP 55.2164, saldo.</t>
  </si>
  <si>
    <t>14/04/2021</t>
  </si>
  <si>
    <t>14/03/2022</t>
  </si>
  <si>
    <t>947</t>
  </si>
  <si>
    <t>11/08/2021</t>
  </si>
  <si>
    <t>09/12/2021</t>
  </si>
  <si>
    <t>ORGANIZACION  UNIVERSITARIA INTERAMERICANA</t>
  </si>
  <si>
    <t>REC-Pago fact. No. 1905 d/f 03/02/2020, por concepto de membresía anual año 2022. Según convenio entre el ISFODOSU y la OUI. Cert. CI-166-2016. US$1,230.00 a una tasa de RD$55.2164.</t>
  </si>
  <si>
    <t>03/02/2022</t>
  </si>
  <si>
    <t>16/03/2022</t>
  </si>
  <si>
    <t>11/03/2022</t>
  </si>
  <si>
    <t>1066</t>
  </si>
  <si>
    <t>ASOCIACION UNIVERSITARIA IBEROAMERICANA DE POSTGRADO</t>
  </si>
  <si>
    <t>REC-Pago fact. No. 232/22 A d/f 23/02/2022, por cuota anual año 2022, según convenio entre el ISFODOSU y la AUIP, por un monto de EU$ 1,500.00 a una tasa de RD$62.0970.</t>
  </si>
  <si>
    <t>23/02/2022</t>
  </si>
  <si>
    <t>31/03/2022</t>
  </si>
  <si>
    <t>1638</t>
  </si>
  <si>
    <t>COLLAGE ENTRANCE EXAMINATION BOARD</t>
  </si>
  <si>
    <t>REC-Pago facts. según relación anexa, por aplic. de pruebas académicas para evaluar y seleccionar candidatos para la adm. a licenc., según certs. No. CI-499-2017/CI-381-2019/CI-252-2020/CI-221-2021 US$34,748.68 a una tasa de RD$55.0597.Cierre de contrato.</t>
  </si>
  <si>
    <t>31/12/2021</t>
  </si>
  <si>
    <t>933</t>
  </si>
  <si>
    <t>31/01/2022</t>
  </si>
  <si>
    <t>FUNDACION DE INVESTIGACIÓN DE LA UNIVERSIDAD DE SEVILLA</t>
  </si>
  <si>
    <t>REC-Pago No.22/4337/0122 d/f 21/02/2022, por 1er pago 25% por asesoramiento para la implementación y virtualización de asignaturas de grado y postgrado, según cert. CI-0000372-2021 EUR$3,325.00 a una tasa RD$62.7748.</t>
  </si>
  <si>
    <t>21/02/2022</t>
  </si>
  <si>
    <t>22/03/2022</t>
  </si>
  <si>
    <t>1104</t>
  </si>
  <si>
    <t>REC-Pago fact. No. 22/0092/0123 d/f 21/02/2022 pago curso: bases pedagógicas de la formación virtual: el diseño de escenarios virtuales, según Cert. CI-0000206-2021. EU$2,350.00 a una tasa se RD$ 62.1983.</t>
  </si>
  <si>
    <t>21/03/2022</t>
  </si>
  <si>
    <t>1144</t>
  </si>
  <si>
    <t>12/11/2021</t>
  </si>
  <si>
    <t>DAMIAN MIGUEL ANGEL TAVERAS REYES</t>
  </si>
  <si>
    <t>EPH-Pago NCF:B1500000185 d/f 27/12/2021, por contrat. de servicio de transporte para el translado del personal del EPH (ruta EPH-ISA) mes de dic 2021, OR-2020-00049, cert.BS-0010195-2020 adenda BS-0011961-2021</t>
  </si>
  <si>
    <t>27/12/2021</t>
  </si>
  <si>
    <t>15/03/2022</t>
  </si>
  <si>
    <t>1168</t>
  </si>
  <si>
    <t>JUAN CARLOS ALBA ALBA</t>
  </si>
  <si>
    <t>EPH-Recinto-2-EPH-servicio de notarizacion de contratos de los estudiantes, 35 contratos. orden de compra No. ISFODOSU-2021-00324. Factura con NCF: B1500000061 d/f 21/02/2022.</t>
  </si>
  <si>
    <t>28/03/2022</t>
  </si>
  <si>
    <t>1556</t>
  </si>
  <si>
    <t>COMPANIA DOMINICANA DE TELEFONOS C POR A</t>
  </si>
  <si>
    <t>REC-Pago fact. NCF:B1500162160 d/f 28/02/2022, corresp. a la cuenta 751071915 sumaria de los Recintos, febrero 2022.</t>
  </si>
  <si>
    <t>28/02/2022</t>
  </si>
  <si>
    <t>968</t>
  </si>
  <si>
    <t>REC-Pago NCF:B1500162814 d/f 10/03/2022 correspondiente a la cuenta 711982560, central general de Rectoría, Marzo 2022.</t>
  </si>
  <si>
    <t>10/03/2022</t>
  </si>
  <si>
    <t>1177</t>
  </si>
  <si>
    <t>16/02/2022</t>
  </si>
  <si>
    <t>28/01/2022</t>
  </si>
  <si>
    <t>REC-Pago fact. NCF:B1500162813 d/f 10/03/2022, corresp. a la cuenta 705001061 flotilla móvil del instituto  marzo 2022.</t>
  </si>
  <si>
    <t>1165</t>
  </si>
  <si>
    <t>REC-Pago fact. NCF:B1500162816 d/f 10/03/2022, correspondiente a la cuenta 734699053 linea de internet móvil, marzo 2022.</t>
  </si>
  <si>
    <t>1162</t>
  </si>
  <si>
    <t>EDITORA DEL CARIBE C POR A</t>
  </si>
  <si>
    <t>REC-Pago relación de facts. anexas.por publicación de licitación publica en periodicos de circulación nacional, OR-374-2021, Saldo.</t>
  </si>
  <si>
    <t>21/12/2021</t>
  </si>
  <si>
    <t>1103</t>
  </si>
  <si>
    <t>29/12/2021</t>
  </si>
  <si>
    <t>Editora Listin Diario, SA</t>
  </si>
  <si>
    <t>REC-Pago fact. B1500006423 d/f 25/01/2022, por concepto de publicidad en periódico de circulación nacional, aviso de concurso. OR-00322-2021.</t>
  </si>
  <si>
    <t>25/01/2022</t>
  </si>
  <si>
    <t>1362</t>
  </si>
  <si>
    <t>REC-Pago relación de facturas anexas por concepto de publicaciones de licitaciones publicas en periodicos de circulación  nacional OR-373-2021, pago pacial.</t>
  </si>
  <si>
    <t>20/12/2021</t>
  </si>
  <si>
    <t>1101</t>
  </si>
  <si>
    <t>Almacenes El Encanto, S.A.S</t>
  </si>
  <si>
    <t>REC-Pago relación de facturas anexas, por adq. de remanente para la alimentación de estudiantes del RLNNM. OR-2019-302, pago pacial.</t>
  </si>
  <si>
    <t>18/03/2022</t>
  </si>
  <si>
    <t>1293</t>
  </si>
  <si>
    <t>24/01/2022</t>
  </si>
  <si>
    <t>TECNAS C POR A</t>
  </si>
  <si>
    <t>EMH-Pago relación de facts. por serv. de mantenimiento de ascensores corresp. a Enero y Febrero, recinto EMH, según OR-152/21.</t>
  </si>
  <si>
    <t>06/01/2022</t>
  </si>
  <si>
    <t>04/03/2022</t>
  </si>
  <si>
    <t>843</t>
  </si>
  <si>
    <t>AGUA PLANETA AZUL C POR A</t>
  </si>
  <si>
    <t>REC-Pago facturas, según relación anexa, por adquisición de agua purificada, para la rectoría, OR-2021-0261, consumo parcial.</t>
  </si>
  <si>
    <t>14/01/2022</t>
  </si>
  <si>
    <t>17/03/2022</t>
  </si>
  <si>
    <t>1083</t>
  </si>
  <si>
    <t>07/02/2022</t>
  </si>
  <si>
    <t>Safeone Security Company, SRL</t>
  </si>
  <si>
    <t>REC-Pago facts. según relación anexa, por servicio de guardia de seguridad recinto JVM. Cert. No. BS-2629-2021, adenda BS-1281-2022. Saldo</t>
  </si>
  <si>
    <t>01/09/2021</t>
  </si>
  <si>
    <t>01/03/2022</t>
  </si>
  <si>
    <t>02/03/2022</t>
  </si>
  <si>
    <t>721</t>
  </si>
  <si>
    <t>06/10/2021</t>
  </si>
  <si>
    <t>01/11/2021</t>
  </si>
  <si>
    <t>17/02/2022</t>
  </si>
  <si>
    <t>Centro Automotriz Remesa, SRL</t>
  </si>
  <si>
    <t>REC-Pago facts. según relación anexa, por servicios de mantenimiento y/o reparaciones vehicular de la rectoría. ISFODOSU-OR-215-2020. Cert. BS-11010-2020. adenda BS-13050-2021. Cierre de contrato.</t>
  </si>
  <si>
    <t>1051</t>
  </si>
  <si>
    <t>Teorema CE, SRL</t>
  </si>
  <si>
    <t>REC-Pago fact. B1500000543 d/f 16/12/2021,por contratación de capacitaciones varias para colaboradores del ISFODOSU, dirigida a micro, pequeñas y mediana empresas(Mipymes)según ORD-2021-240. Pago parcial.</t>
  </si>
  <si>
    <t>09/03/2022</t>
  </si>
  <si>
    <t>03/03/2022</t>
  </si>
  <si>
    <t>791</t>
  </si>
  <si>
    <t>MAPFRE Salud ARS, S.A.</t>
  </si>
  <si>
    <t>REC-Pago de fact. NCF: B1500002553 d/f 01/03/22, por seguro complementario para 91 empleados del ISFODOSU, mes de marzo 2022  corresp. al periodo 01/03/2022  hasta el 31/03/22 comprobante. de pago No. 18516914.</t>
  </si>
  <si>
    <t>966</t>
  </si>
  <si>
    <t>Agencia Química Dominicana, SRL</t>
  </si>
  <si>
    <t>FEM-Pago fact. con NCF: B1500000167 d/f 15/11/2021, por adq. de Insumos para los laboratorios de química y biología del Recinto. Pago único de la OR-2021-00196.</t>
  </si>
  <si>
    <t>15/11/2021</t>
  </si>
  <si>
    <t>1056</t>
  </si>
  <si>
    <t>GRH Consultores, SRL</t>
  </si>
  <si>
    <t>REC-Pago fact. NCF: B1500000118 d/f 24/03/2022, por serv. de consultoría para asesoría y acompañamiento en el proceso de elaboración del plan estratégico Inst. 2021-2025 Cert-BS-10082-2021.</t>
  </si>
  <si>
    <t>24/03/2022</t>
  </si>
  <si>
    <t>1625</t>
  </si>
  <si>
    <t>HUMANO SEGUROS S A</t>
  </si>
  <si>
    <t>REC-Pago fact. fac. No. B1500022379 d/f 01/03/2022, menos nota de crédito No. B0400288902, por seguro complementario para 235 empleados del ISFODOSU, mes de marzo 2022, comprobante de pago No. 2451802.</t>
  </si>
  <si>
    <t>1106</t>
  </si>
  <si>
    <t>WINDTELECOM S A</t>
  </si>
  <si>
    <t>REC-Pago NCF: B1500009220 d/f 02/03/2022, corresp. a contrato de Internet. plus corresp. a Rectoría febrero 2022.</t>
  </si>
  <si>
    <t>1046</t>
  </si>
  <si>
    <t>11/02/2022</t>
  </si>
  <si>
    <t>REC-Pago NCF:B1500009150 d/f 11/02/22, corresp. a servicio de internet para el Recinto  LNÑM, febrero 2022, por un monto de US$2,657.06 a una tasa 55.0099.</t>
  </si>
  <si>
    <t>747</t>
  </si>
  <si>
    <t>25/03/2022</t>
  </si>
  <si>
    <t>REC-Pago NCF:B1500009241 d/f 11/03/22, corresp. a contrato de internet dedicado 50MB a un monto US$2,657.07 a una tasa RD$ 55.1127 corresp. al Recinto LNM, marzo 2022.</t>
  </si>
  <si>
    <t>1518</t>
  </si>
  <si>
    <t>Sistemas &amp; Tecnología, SRL</t>
  </si>
  <si>
    <t>REC-Pago fact. No. 6294 NCF:B1500000309 d/f 03/02/2022. renovación de licencia sofware antiplagio turnitin para áreas académicas del ISFODOSU, OR-2021-00365</t>
  </si>
  <si>
    <t>23/03/2022</t>
  </si>
  <si>
    <t>1400</t>
  </si>
  <si>
    <t>Bosquesa, SRL</t>
  </si>
  <si>
    <t>REC-Pago fact. NCF: B1500001853 d/f 15/12/2021, por adq. de trituradora para el recinto( LNM) según OR-2021-0369.</t>
  </si>
  <si>
    <t>15/12/2021</t>
  </si>
  <si>
    <t>811</t>
  </si>
  <si>
    <t>Suplidora Leopeña, SRL</t>
  </si>
  <si>
    <t>02/02/2022</t>
  </si>
  <si>
    <t>30/03/2022</t>
  </si>
  <si>
    <t>EPH-Recinto 2 EPH Santiago, adquisición de remanentes de alimentos y bebidas. orden ISFODOSU-2021-00046, fact. No. P27483 con NCF: B1500000794 d/f 02/02/2022.</t>
  </si>
  <si>
    <t>1598</t>
  </si>
  <si>
    <t>GASOLINERA FRANCO BIDO SRL</t>
  </si>
  <si>
    <t>REC-Pago relación de facts. anexas, por adq. de tickets de combustible para el Recinto EPH.</t>
  </si>
  <si>
    <t>01/02/2022</t>
  </si>
  <si>
    <t>1250</t>
  </si>
  <si>
    <t>Suprema Qualitas, SRL</t>
  </si>
  <si>
    <t>REC-Pago NCF:B1500000216 d/f 12/11/2021, por contratación de servicios de capacitaciones varias para colaboradores del ISFODOSU, OR-2021-119, curso: comunicación efectiva de los procesos.</t>
  </si>
  <si>
    <t>793</t>
  </si>
  <si>
    <t>REC-Pago fact. NCF: B1500000220 d/f 02/12/2021, por contratación de capacitación preparación de analista de procesos CQPA. OR-2021-00242.</t>
  </si>
  <si>
    <t>02/12/2021</t>
  </si>
  <si>
    <t>1002</t>
  </si>
  <si>
    <t>Agua Cristal, SA</t>
  </si>
  <si>
    <t>FEM-Pago fact. con NCF: B1500033647 d/f 12/01/2022, por la compra de agua purificada para el recinto. 6to pago de la orden OR-2020-00145.</t>
  </si>
  <si>
    <t>12/01/2022</t>
  </si>
  <si>
    <t>952</t>
  </si>
  <si>
    <t>REC-Pago facts, según relación anexa, por adq. de agua purificada, para el recinto EMH, OR-2021-178, pago parcia,.</t>
  </si>
  <si>
    <t>17/01/2022</t>
  </si>
  <si>
    <t>1538</t>
  </si>
  <si>
    <t>MULTIPLICITY SRL</t>
  </si>
  <si>
    <t>03/01/2022</t>
  </si>
  <si>
    <t>REC-Pago ft. NCF: B1500000152 D/F 03/01/2022,por evaluación por competencia en linea para los ciudadanos que participen en el proceso de concurso y reclutamiento interno del ISFODOSU OR-2021-00306.</t>
  </si>
  <si>
    <t>07/03/2022</t>
  </si>
  <si>
    <t>896</t>
  </si>
  <si>
    <t>Uxmal Comercial, SRL</t>
  </si>
  <si>
    <t>REC-Pago factura B1500000210 d/f 11/03/2022, adquisición de equipos de informaticas (63 tables) premiaciones diversas, cert.MC-0000061-2022.</t>
  </si>
  <si>
    <t>1581</t>
  </si>
  <si>
    <t>DMC Digital Marketing to Consumers, SRL</t>
  </si>
  <si>
    <t>REC-Pago fact. #000813 NCF: B1500000019 d/f 09/12/2021, corresp. a la colocación de publicidad en redes sociales y medios digitales para el ISFODOSU mes Nov. 2021, según 00093-2021.</t>
  </si>
  <si>
    <t>1085</t>
  </si>
  <si>
    <t>GAT OFFICE S A</t>
  </si>
  <si>
    <t>REC-Pago ft. No. B1500000358 d/f 18/01/2022, adq. de anaqueles de 5 tramos, en el recinto UM, OR-0386-2021.</t>
  </si>
  <si>
    <t>18/01/2022</t>
  </si>
  <si>
    <t>1469</t>
  </si>
  <si>
    <t>Hermosillo Comercial, SRL</t>
  </si>
  <si>
    <t>LNM-Pago NCF:B1500001087 d/f 21/12/2021, por adq. de remanente de provisiones para uso de la alimentación de los estudiantes de Recinto , OR-2021-00221.</t>
  </si>
  <si>
    <t>1291</t>
  </si>
  <si>
    <t>LNM-Sexto pago de la orden de compra No. ISFODOSU-2019-00593, por la compra de agua para uso de la alimentación de los estudiantes del recinto, según análisis de pago NCF: B1500001070 d/f 21/12/2021.</t>
  </si>
  <si>
    <t>1267</t>
  </si>
  <si>
    <t>REC-Pago relación de facts, anexas corresp. a la adquisición de alimentación masiva para los estudiantes de los Recintos del ISFODOSU, cert. de contrato No. BS-0002060-2020, OR-2019-0009, adenda MC-40-2021.</t>
  </si>
  <si>
    <t>24/11/2021</t>
  </si>
  <si>
    <t>783</t>
  </si>
  <si>
    <t>26/11/2021</t>
  </si>
  <si>
    <t>29/11/2021</t>
  </si>
  <si>
    <t>01/12/2021</t>
  </si>
  <si>
    <t>RQD Higienicos, SRL</t>
  </si>
  <si>
    <t>REC-Pago facts. según relación anexa, por adq. de insumos de limpieza, para la rectoría, OR-0391-2021.</t>
  </si>
  <si>
    <t>1531</t>
  </si>
  <si>
    <t>26/01/2022</t>
  </si>
  <si>
    <t>08/02/2022</t>
  </si>
  <si>
    <t>Sunix Petroleum, SRL</t>
  </si>
  <si>
    <t>REC-Pago NCF:B1500077669 d/f 02/03/2022, por adq. de tickets de combustible para la Rectoría del ISFODOSU, cert. BS-0011979-2021, Saldo</t>
  </si>
  <si>
    <t>1213</t>
  </si>
  <si>
    <t>MACORISANA DE COMBUSTIBLES, SRL</t>
  </si>
  <si>
    <t>JVM-Pago fact. No. 4187, NCF:B1500004187 d/f 03/02/2022, correspondiente a la adquisición de tickets de combustibles  prepagos OR-00029-2021 RJVM.</t>
  </si>
  <si>
    <t>1306</t>
  </si>
  <si>
    <t>COMPU-OFFICE DOMINICANA, SRL</t>
  </si>
  <si>
    <t>FEM-Pago fact. No. 1400002799 con NCF: B1500002799 d/f 13/01/2022, por adquisición de tóner para impresoras del recinto. Pago único de la OR-2021-00345.</t>
  </si>
  <si>
    <t>13/01/2022</t>
  </si>
  <si>
    <t>1126</t>
  </si>
  <si>
    <t>REC-Pago ft. No. 1400002835, NCF: B1500002835 d/f 08/02/2022, por adquisición de tóner para la rectoría del ISFODOSU según Cert. BS-13745-2021.</t>
  </si>
  <si>
    <t>1444</t>
  </si>
  <si>
    <t>REC-Pago fact. No. 1400002875, NCF: B1500002875 d/f 03/03/2022, por adq. de Headsets y cámaras Web para uso del personal del ISFODOSU. Cert. BS-2895-2022. Pago único.</t>
  </si>
  <si>
    <t>1548</t>
  </si>
  <si>
    <t>J.C.Q, Ingeniería en Ascensores, SRL</t>
  </si>
  <si>
    <t>REC-Pago Relación de facts.anexas, por servicio de mantenimiento de ascensores, correspondiente a marzo 2022, OR-2021-133, cert. BS-10686-2021</t>
  </si>
  <si>
    <t>1642</t>
  </si>
  <si>
    <t>LNM-Pago NCF: B1500000388 d/f 24/11/2021 por servicio de mantenimiento y reparación  del ascensor para su mejor funcionamiento de la  opratividad del Recinto  según BS-0007084-2021,</t>
  </si>
  <si>
    <t>854</t>
  </si>
  <si>
    <t>24/02/2022</t>
  </si>
  <si>
    <t>Empresas Miltin, SRL</t>
  </si>
  <si>
    <t>UM-Pago relación de facts. por adq. de tickes de combustible para uso de vehículos y gasoil para uso en la planta eléctrica de este Recinto, tercer pago de la OR-2021-00182.</t>
  </si>
  <si>
    <t>1507</t>
  </si>
  <si>
    <t>UM-Pago relación facts. por adq. de tickets de combustible para uso en los vehículos  y gasoil  para uso de planta eléctrica de este Recinto, 2do pago de la OR-2021-00182.</t>
  </si>
  <si>
    <t>07/01/2022</t>
  </si>
  <si>
    <t>883</t>
  </si>
  <si>
    <t>GTG Industrial, SRL</t>
  </si>
  <si>
    <t>JVM-Pago de fact. No. 4457 NCF: B1500002231 d/f 19/01/2022, corresp. a la adq. de útiles de cocina para el recinto JVM OR-00185-2021. RJVM.</t>
  </si>
  <si>
    <t>19/01/2022</t>
  </si>
  <si>
    <t>1242</t>
  </si>
  <si>
    <t>REC-Pago NCF:B1500002277 d/f 16/02/2022 por adq. de insumos de limpieza para la Rectoría y el Recinto FEM, dirigido a Mipymes, según OR-2021-000393.</t>
  </si>
  <si>
    <t>1491</t>
  </si>
  <si>
    <t>REC-Pago fact. NCF. B1500002228 d/f 18/01/2022, por adq. de insumos de limpieza para la Rectoría y el recinto FEM, dirigido a Mipymes. Según ORD-2021-00390.</t>
  </si>
  <si>
    <t>1489</t>
  </si>
  <si>
    <t>COMPANIA ALEXANDER CUEVAS ELECTRICIDAD GENERAL S A</t>
  </si>
  <si>
    <t>REC-Pago fact. No. B1500000066 d/f 17/03/2022, adq. de transformador Pad Mountes 300 KVA, para el recinto UM. OR-00024-2022.</t>
  </si>
  <si>
    <t>1475</t>
  </si>
  <si>
    <t>Sim Soluciones Integradas de Mercadeo, SRL</t>
  </si>
  <si>
    <t>FEM-Pago fact. No. 0175 con NCF: B1500000175 d/f 03/01/2022, por la adq. de dos baterías para la planta eléctrica del recinto. Pago único de la OR-2021/00370.</t>
  </si>
  <si>
    <t>892</t>
  </si>
  <si>
    <t>Difo Eléctromecanica, SRL</t>
  </si>
  <si>
    <t>REC-Pago  fats. según  relación anexa, por servicios de mantenimiento preventivo y correctivo para aires acondicionados y equipos de refrigeración de la Rectoría, FEM y EMH. 8354-2021.</t>
  </si>
  <si>
    <t>756</t>
  </si>
  <si>
    <t>E&amp;G Universal Promotion, SRL</t>
  </si>
  <si>
    <t>REC-Pago NCF:B1500000180 d/f 07/02/2022, adq. de uniformes deportivos ISFODOSU, según OR-2021-00296.</t>
  </si>
  <si>
    <t>1421</t>
  </si>
  <si>
    <t>FL&amp;M COMERCIAL, SRL</t>
  </si>
  <si>
    <t>REC-Pago fact. B1500000688 d/f 11/01/2022, por adq. de suministros ferreteros de la Rectoría y el recinto EMH, dirigido a  MIPYMES. OR-2021-00380.</t>
  </si>
  <si>
    <t>11/01/2022</t>
  </si>
  <si>
    <t>1252</t>
  </si>
  <si>
    <t>13/12/2021</t>
  </si>
  <si>
    <t>Almacén Juan Maria Garcia, SRL</t>
  </si>
  <si>
    <t>REC-Pago facts. según relación anexa, por adquisición de alimentos consolidada para los recintos del ISFODOSU.(LNM), según Cert. 1486-2020, adenda 12896/2021.</t>
  </si>
  <si>
    <t>1192</t>
  </si>
  <si>
    <t>Jimusa Comercial JC, SRL</t>
  </si>
  <si>
    <t>REC-Pago NCF:B1500000198 d/f 18/01/2022, por adq. de suministros de ferretero de la Rectoría y el Recinto EMH, (cierre de orden).</t>
  </si>
  <si>
    <t>1170</t>
  </si>
  <si>
    <t>Supercentro Tamboril, SRL</t>
  </si>
  <si>
    <t>LNM-Cierre de la orden de compra No. ISFODOSU-2020-00088,  por la compra de tickets de combustible, uso de la flotilla de los vehículos y asig. de los direct. de recinto, según Cert: No. BS-0007137-2021, análisis de pago NCF: B1500007717 d/f 17/02/22.</t>
  </si>
  <si>
    <t>1429</t>
  </si>
  <si>
    <t>Solvex Dominicana, SRL</t>
  </si>
  <si>
    <t>REC-Pago fact. B1500000303 d/f 21/12/2021, OR-2021-00317. Contratación de servicios de implementación de la plataforma Moodle institucional del ISFODOSU para grado y post-grado en la version 3.11, en Azure.</t>
  </si>
  <si>
    <t>1227</t>
  </si>
  <si>
    <t>REC-Pago fact. NCF:B1500000302 d/f  21/12/2021, por contratación  renovación de licencia solar winds (NPM) y soporte de licencias veeam backup del ISFODOSU OR-2021-344, pago único.</t>
  </si>
  <si>
    <t>1367</t>
  </si>
  <si>
    <t>Casa Jarabacoa, SRL</t>
  </si>
  <si>
    <t>FEM-Pago fact. No. 6149 con NCF:B1500001350 d/f 19/01/2022 por compra de materiales de limpieza para el Recinto 2do pago y cierre de la OR-2021-00248</t>
  </si>
  <si>
    <t>1175</t>
  </si>
  <si>
    <t>GRANT P K DIESEL, EIRL</t>
  </si>
  <si>
    <t>FEM-Pago NCF:B1500000176 d/f 16/02/2022 compras de gas licuado de petróleo (GLP) para cocción de alimentos ,4to pago de la OR-2020-00110.</t>
  </si>
  <si>
    <t>1453</t>
  </si>
  <si>
    <t>FEM-Pago Relación de facts. anexa correspondiente a la compra de gasoil para planta eléctrica 4to. pago y cierre de la OR-2020-00029.</t>
  </si>
  <si>
    <t>1455</t>
  </si>
  <si>
    <t>REC-Pago NCF:B1500000168 d/f 31/01/2022, por adq. de gasoil optimo para la planta eléctrica de la Rectoría OR-2021-21 cert. BS-2821-2021.</t>
  </si>
  <si>
    <t>1383</t>
  </si>
  <si>
    <t>Piccini Service, SRL</t>
  </si>
  <si>
    <t>REC-Avance del 20% por adquisición de sistema de seguridad,detección y alarma contra incendio en la Rectoría y Recintos del ISFODOSU, cert. BS-3648-2022</t>
  </si>
  <si>
    <t>1476</t>
  </si>
  <si>
    <t>SABE MG, SRL</t>
  </si>
  <si>
    <t>REC-Pago fact. No. 1272, NCF:B1500000877 d/f 14/12/2021, correspondiente a servicio de catering para la actividades académica y adm. del ISFODOSU según cert. BS-0012165-2021, OR. 00158-2021</t>
  </si>
  <si>
    <t>14/12/2021</t>
  </si>
  <si>
    <t>1311</t>
  </si>
  <si>
    <t>07/12/2021</t>
  </si>
  <si>
    <t>DISTRIBUIDORA Y SERVICIOS DIVERSOS DISOPE, SRL</t>
  </si>
  <si>
    <t>REC-Pago fact.21-0133, NCF:B1500000355 d/f 07/12/2021, por servicio de impresion, copias y encuardernación para jornadas de capacitación del programa de forma. e gestión de org. educativas 2021 y reglamentos varios, dirig. a MIPYMES, OR-2021-232,Saldo</t>
  </si>
  <si>
    <t>863</t>
  </si>
  <si>
    <t>AH EDITORA OFFSET, SRL</t>
  </si>
  <si>
    <t>REC-Pago fact. NCF: B1500000295 d/f 07/02/22, corresp. a serv. de impresiones de certificados y encuadernación de libros, ORD-2021-00216.</t>
  </si>
  <si>
    <t>1516</t>
  </si>
  <si>
    <t>AL PUNTO DEL SABOR AA, SRL</t>
  </si>
  <si>
    <t>REC-Pago fact. NCF: B1500000172 d/f  06/01/2022, por adq. de equipos y mobiliarios para sala de lactancia de Rectoría. ORD-2021-00278.</t>
  </si>
  <si>
    <t>1031</t>
  </si>
  <si>
    <t>Constructora e Inmobiliaria Carthagonova, SRL</t>
  </si>
  <si>
    <t>REC-Pago por condena solid. en daños y perjuicios disp. en la sent. No. 030-04-2019-SSEN-00025, dictada por la 3ra. sala del tribunal sup. adm. d/f 30/01/2019 y ratif. por la suprema corte de justicia, mediante la sentencia No. 033-21-SSE-00762 d/f 31/08/</t>
  </si>
  <si>
    <t>31/08/2021</t>
  </si>
  <si>
    <t>988</t>
  </si>
  <si>
    <t>Inversiones Veradalia, SRL</t>
  </si>
  <si>
    <t>REC-Pago No. 707, NCF:B1500000065 d/f 11/12/2021,por servicio de fumigación para las áreas exteriores de la Rectoría y el FEM, Dic 2021, según cert. BS-0011693-2021, OR-00136-2021, pago parciales.</t>
  </si>
  <si>
    <t>11/12/2021</t>
  </si>
  <si>
    <t>795</t>
  </si>
  <si>
    <t>DI Part, Partes y Mecánica Diesel, SRL</t>
  </si>
  <si>
    <t>EPH-Pago facts. según relación anexa, por servicio de mantenimiento y reparación de vehículos. del recinto EPH. OR- 2021-00067. Cert. BS-0005029-2021.</t>
  </si>
  <si>
    <t>841</t>
  </si>
  <si>
    <t>14/02/2022</t>
  </si>
  <si>
    <t>Dominican Hospitality Supply, DHS, SRL</t>
  </si>
  <si>
    <t>FEM-Pago fact. con NCF:B1500000309 d/f  28/01/2022, por la compra de alimento para el recinto. 2do pago de la orden OR-2021-00213.</t>
  </si>
  <si>
    <t>1575</t>
  </si>
  <si>
    <t>Dies Trading, SRL</t>
  </si>
  <si>
    <t>REC-Pago fcat. NCF: B1500000427 D/F 22/12/2021, por adq. de neumáticos para vehiculo de Rect. ORD-2021-00383.</t>
  </si>
  <si>
    <t>22/12/2021</t>
  </si>
  <si>
    <t>819</t>
  </si>
  <si>
    <t>Prolimdes Comercial, SRL</t>
  </si>
  <si>
    <t>FEM-Pago fact. No. FD-0021158 con NCF: B1500000899 d/f 25/01/2022, por la compra de materiales de limpieza  para el recinto. 3er  pago y cierre de la OR-2021-00247.</t>
  </si>
  <si>
    <t>1263</t>
  </si>
  <si>
    <t>FEM-Pago fact. No. FD-0020726 con NCF: B1500000869 d/f 06/12/2021, referente a la compra de materiales de limpieza. Tercer pago de la OR-2021-00247.</t>
  </si>
  <si>
    <t>06/12/2021</t>
  </si>
  <si>
    <t>816</t>
  </si>
  <si>
    <t>INVERSIONES DLP, SRL</t>
  </si>
  <si>
    <t>REC-Pago fact. NCF_ B1500000620 d/f 02/12/2021, por adq. de alimentos para los recintos del ISFODOSU. Cert. 1624-2020, Adenda BS-13036-2021.(amort.20%)</t>
  </si>
  <si>
    <t>974</t>
  </si>
  <si>
    <t>08/11/2021</t>
  </si>
  <si>
    <t>Simeni Partner, SRL</t>
  </si>
  <si>
    <t>UM-Pago NCF:B1500000192 d/f 13/01/2022, por servicio de mantenimiento a la camioneta Mitsubishi blanca, placa EL07151, del RUM, 7mo pago de la OR-2020-00172.</t>
  </si>
  <si>
    <t>787</t>
  </si>
  <si>
    <t>COMERCIALIZADORA LANIPSE, SRL</t>
  </si>
  <si>
    <t>EPH-Adq. remanente de alimentos y bebidas para uso del recinto. orden ISFODOSU-2020-00068, fact. No. 675 con NCF:B1500000440 d/f 13/12/2021.</t>
  </si>
  <si>
    <t>822</t>
  </si>
  <si>
    <t>EPH-Recinto 2-EPH-adquisicion de alimentos y bebidas para uso del recinto. Orden de compra No. ISFODOSU-2020-00068-fact. #6 con NCF: B1500000442 d/f 23/02/2022.</t>
  </si>
  <si>
    <t>1632</t>
  </si>
  <si>
    <t>Xiomari Veloz D' Lujo Fiesta, SRL</t>
  </si>
  <si>
    <t>REC-Pago fact. NCF: B1500001225 d/f 21/12/2021, serv. de almuerzos los días 15, 16 y 17 para talleres evaluativos de clases presenciales recinto UM y JVM, según OR-2021-000368.</t>
  </si>
  <si>
    <t>877</t>
  </si>
  <si>
    <t>D' Sanson Exquisiteces Alquileres, SRL</t>
  </si>
  <si>
    <t>REC-Pago relación de fact. por servicios de almuerzos el día 14 de Dic. 2021, taller evaluativo del 1er periodo de clases presenciales del recinto LNM. y 17 Dic. 2021. en EPH según OR-202-202100356.</t>
  </si>
  <si>
    <t>888</t>
  </si>
  <si>
    <t>Circutor, SRL</t>
  </si>
  <si>
    <t>FEM-Pago de fact. No. 000143 con NCF:B1500000110 d/f 25/01/2022 por compra de instalación de aire acondicionado para almacen perecedero del Recinto FEM, pago único de la OR-2021-00362</t>
  </si>
  <si>
    <t>1471</t>
  </si>
  <si>
    <t>Soluciones del Caribe Durán Núñez, SRL</t>
  </si>
  <si>
    <t>REC-Pago relación de facts. anexa, por servicio de mantenimiento y/o reparción de los diferentes equipos industriales de la cocina del recinto LNM, OR-2021-00060</t>
  </si>
  <si>
    <t>711</t>
  </si>
  <si>
    <t>08/12/2021</t>
  </si>
  <si>
    <t>Sketchprom, SRL</t>
  </si>
  <si>
    <t>REC-Pago fact. NCF: B1500000331 d/f 20/12/2021, por adq. de aspiradoras, según OR-2021-00314.</t>
  </si>
  <si>
    <t>802</t>
  </si>
  <si>
    <t>Ramirez &amp; Mojica Envoy Pack Courier Express, SRL</t>
  </si>
  <si>
    <t>REC-Pago fact. NCF: B1500000841 d/f 20/12/2021, por adq. de 1 Batería para vehiculo Rectoría, según OR-2021-00384.</t>
  </si>
  <si>
    <t>805</t>
  </si>
  <si>
    <t>Turistrans Transporte y Servicios, SRL</t>
  </si>
  <si>
    <t>REC-Pago relación de facts. corresp. a servicio de transporte para jornadas de capacitación de la Escuela de Directores, según OR-2021-214 y cert. No. BS-0013042-2021.</t>
  </si>
  <si>
    <t>1078</t>
  </si>
  <si>
    <t>Elrac &amp; CO, SRL</t>
  </si>
  <si>
    <t>REC-Pago  NCF:B1500000069 d/f 25/01/2022, por adq.  de insumo de limpieza para la Rectoría y el Recinto FEM, dirigido a Mipymes, según OR-2021-00389, pago único</t>
  </si>
  <si>
    <t>1572</t>
  </si>
  <si>
    <t>Ienox, SRL</t>
  </si>
  <si>
    <t>REC-Pago fact. No. 007,NCF:B1500000007 d/f 14/12/2021, por adq. y traslado de lavamanos en acero inoxidale para el ISFODOSU según OR-2021-346.</t>
  </si>
  <si>
    <t>1296</t>
  </si>
  <si>
    <t>Dita Services, SRL</t>
  </si>
  <si>
    <t>REC-Pago relación de facts anexa, por contratación  de servicios de fumigación por lotes para el Recinto JVM. meses de Diciembre a febrero, según  OR-116-2021</t>
  </si>
  <si>
    <t>1594</t>
  </si>
  <si>
    <t>Grupo Retmox, SRL</t>
  </si>
  <si>
    <t>REC-Pago relación de facturas por servicio de fumigación general contra plagas Recinto  EMH, según  OR-80-2021.</t>
  </si>
  <si>
    <t>931</t>
  </si>
  <si>
    <t>Elilolea Food Services, SRL</t>
  </si>
  <si>
    <t>FEM-Pago NCF:B1500000148 d/f 13/12/2021, correspondiente a los servicios de refrigerios para diversas actividades desarrolladas por nuestros recinto, cuarto pago de la OR-2021-00157.</t>
  </si>
  <si>
    <t>1578</t>
  </si>
  <si>
    <t>Comercial Benzan Herrera, SRL</t>
  </si>
  <si>
    <t>UM-Pago fact.. 22002760, NCF: B1500000305, d/f 17/12/2021, solicitando 2do. pago de la orden de compra ISFODOSU-2021-00209, por la adq. de alimentos(remanente)para consumo de los estudiantes internos de este recinto UM.</t>
  </si>
  <si>
    <t>17/12/2021</t>
  </si>
  <si>
    <t>881</t>
  </si>
  <si>
    <t>Tecnoparts Cesgardo, SRL</t>
  </si>
  <si>
    <t>EMH-Pago NCF:B1500000020 d/f 15/11/21 por servicio de mantenimiento preventivo y correctivo a dos plantas eléctrica, Recinto EMH, OR-22-21 consumida</t>
  </si>
  <si>
    <t>18/11/2021</t>
  </si>
  <si>
    <t>1172</t>
  </si>
  <si>
    <t>Alumtech, SRL</t>
  </si>
  <si>
    <t>REC-Pago fact. No. 262, NCF:B1500000050 d/f 25/01/2022, por servicio de confección de división en cristales insulados para la Rectoría OR-2021-371.</t>
  </si>
  <si>
    <t>1407</t>
  </si>
  <si>
    <t>MixFacility ARL, SRL</t>
  </si>
  <si>
    <t>EMH-Pago NCF:B1500000016 d/f  06/01/22, por servicio de poda de arboles, bote y recogida de escombros Recinto FEM y Rectoría, según OR-287/21.</t>
  </si>
  <si>
    <t>789</t>
  </si>
  <si>
    <t>FEM-Pago fact. No. 00015  con NCF: B1500000015 d/f 11/01/2022, por servicio de mantenimiento y reparación equipos de cocina para el recinto. Pago único de la OR-2021-00353.</t>
  </si>
  <si>
    <t>949</t>
  </si>
  <si>
    <t>Sanfra Food &amp; Catering, S.R.L.</t>
  </si>
  <si>
    <t>REC-Pago relación de facts. por serv. de catering (estaciones de café) para actividades administrativas y académicas. Según ord-2021-025.</t>
  </si>
  <si>
    <t>1457</t>
  </si>
  <si>
    <t>Jenaman Company, SRL</t>
  </si>
  <si>
    <t>FEM-Pago ft. con NCF: B1500000008 d/f 17/01/2022, por la compra de alimentos para el recinto. 2do pago de la orden OR-2021-00210</t>
  </si>
  <si>
    <t>1225</t>
  </si>
  <si>
    <t>Usluga Servicios Múltiples, SRL</t>
  </si>
  <si>
    <t>REC-Pago fact. B1500000001 d/f 11/01/2022, por adquisición de insumos de limpieza para la Rectoría y el Recinto  FEM, Dirigido a Mipymes, OR-2021-00392.</t>
  </si>
  <si>
    <t>1542</t>
  </si>
  <si>
    <t>ACCION POR LA EDUCACION EDUCA</t>
  </si>
  <si>
    <t>REC-Pago NCF:B1500000137 d/f 03/02/2022, correspondiente a la adq. de boletas para el congreso aprendo 2021, para docentes según OR-2021-00316.</t>
  </si>
  <si>
    <t>1440</t>
  </si>
  <si>
    <t>Corporación Estatal de Radio y Televisión (CERTV)</t>
  </si>
  <si>
    <t>REC-Pago fact. #18280; NCF:B1500005611 d/f 15/12/2021, por concepto de pago del 10% del presupuesto de publicidad y propaganda, según reglamento 134-03 del congreso nacional , correspondiente al año 2021.</t>
  </si>
  <si>
    <t>1208</t>
  </si>
  <si>
    <t>COMITE FLACSO REPUBLICA DOMINICANA</t>
  </si>
  <si>
    <t>REC-2do pago fact. No. B1500000054 d/f 25/03/2022, por asistencia y gestión de un plan de asesoramiento para el desarrollo de las investigaciones y publicaciones cientificas diseñada por docentes y grupos de investigación del ISFODOSU, según cert. CI-123-</t>
  </si>
  <si>
    <t>1630</t>
  </si>
  <si>
    <t>SEGURO NACIONAL DE SALUD</t>
  </si>
  <si>
    <t>REC-Pago de fact. NCF: B1500005908 d/f 17/02/22, corresp. a la contratación de seguro complementario empleados del ISFODOSU, mes de marzo 2022  corresp. al periodo 01/03/2022  hasta el 31/03/22.</t>
  </si>
  <si>
    <t>971</t>
  </si>
  <si>
    <t>Sociedad Dominicana de Abogados Siglo XXI</t>
  </si>
  <si>
    <t>REC-Pago fact. No. 20210185, NCF:B1500000139 d/f 29/11/2021,por contratación de servicios de capacitaciones varias para colaboradores del ISFODOSU, OR-2021-118 , saldo.</t>
  </si>
  <si>
    <t>852</t>
  </si>
  <si>
    <t>FUNDACION CASA ARQUIDIOCESANA MARIA DE LA ALTAGRACIA, INC</t>
  </si>
  <si>
    <t>REC-Pago relación de fact. anexas, por serv. de hospedaje con alimentación, uso del gran salón, salones, según facturas y recibidos conformes anexos. Según Cert. No. CI-0000263-2021.</t>
  </si>
  <si>
    <t>1603</t>
  </si>
  <si>
    <t>REC-Pago relación de fact. anexas, por serv. de hospedaje con alimentación, uso del gran salón, salones, según facturas y recibos conformes anexos. Según Cert. No. BS-0000263-2021.</t>
  </si>
  <si>
    <t>1411</t>
  </si>
  <si>
    <t>Organización de Estados Iberoamericanos para La Educación La Ciencia y La Cultura</t>
  </si>
  <si>
    <t>REC-Pago fact. NCF:B1500000073 d/f 01/03/2022, por ejecución de las estrategia de formación continua centrada en el distrito edu. 02-03 de San Juan de la Maguana cert. CI-48-2022.</t>
  </si>
  <si>
    <t>1112</t>
  </si>
  <si>
    <t>Estructura definida</t>
  </si>
  <si>
    <t>Usuario</t>
  </si>
  <si>
    <t>40224827358-Marbelys Carolina Baez</t>
  </si>
  <si>
    <t>Reporte</t>
  </si>
  <si>
    <t>Reporte Dinámico de Imputaciones Beneficiarios</t>
  </si>
  <si>
    <t>Titulo</t>
  </si>
  <si>
    <t>IMPUTACIONES BENEFICIARIO MARZO 2022</t>
  </si>
  <si>
    <t>Eliminar Ceros</t>
  </si>
  <si>
    <t>Agrupado</t>
  </si>
  <si>
    <t>Agrupaciones</t>
  </si>
  <si>
    <t>[Beneficiario, Concepto Agrupador Gastos, Concepto Formulario, Es Nomina Sueldo?, Etapa Libramiento?, Fch.Doc.Respaldo, Fch.FG.Aprobado, Fch.FG.Terminado, Mes.FG.Aprobado, Monedas, Numero Documento, Tesorería, Tipo Doc. Beneficiario, Tipo Doc. Respaldo]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</si>
  <si>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</si>
  <si>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</si>
  <si>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</si>
  <si>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</si>
  <si>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</si>
  <si>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</si>
  <si>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</si>
  <si>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</si>
  <si>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</si>
  <si>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</si>
  <si>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01/03/2022 08:00</t>
  </si>
  <si>
    <t xml:space="preserve"> &lt;= 31/03/2022 23:59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</si>
  <si>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</si>
  <si>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</si>
  <si>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</si>
  <si>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</si>
  <si>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</si>
  <si>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</si>
  <si>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</si>
  <si>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</si>
  <si>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</si>
  <si>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</si>
  <si>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</si>
  <si>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</si>
  <si>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</si>
  <si>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</si>
  <si>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</si>
  <si>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</si>
  <si>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</si>
  <si>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</si>
  <si>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</si>
  <si>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</si>
  <si>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</si>
  <si>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</si>
  <si>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</si>
  <si>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</si>
  <si>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</si>
  <si>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</si>
  <si>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</si>
  <si>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</si>
  <si>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</si>
  <si>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</si>
  <si>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No.</t>
  </si>
  <si>
    <t>Fecha Documento de Pago</t>
  </si>
  <si>
    <t>No. Documento de Pago</t>
  </si>
  <si>
    <t>Fecha de factura</t>
  </si>
  <si>
    <t>Concepto</t>
  </si>
  <si>
    <t>Monto Facturado RD$</t>
  </si>
  <si>
    <t xml:space="preserve">Monto Pagado RD$ </t>
  </si>
  <si>
    <t>Monto Pendiente RD$</t>
  </si>
  <si>
    <t>Estado</t>
  </si>
  <si>
    <t>Fecha estimada Recepción de pago</t>
  </si>
  <si>
    <t>INSTITUTO SUPERIOR DE FORMACION DOCENTE SALOME UREÑA</t>
  </si>
  <si>
    <t>PAGO A PROVEEDORES</t>
  </si>
  <si>
    <t>Fecha:</t>
  </si>
  <si>
    <t xml:space="preserve">Corresp. Marzo 2022 </t>
  </si>
  <si>
    <t>Pagado</t>
  </si>
  <si>
    <t>TOTALES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</si>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</sst>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indexed="8"/>
      <name val="Calibri"/>
      <family val="2"/>
      <scheme val="minor"/>
    </font>
    <font>
      <b/>
      <sz val="12"/>
      <color indexed="8"/>
      <name val="Calibri"/>
    </font>
    <font>
      <sz val="9"/>
      <color indexed="8"/>
      <name val="Calibri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43" fontId="10" fillId="0" borderId="0" xfId="1" applyFont="1"/>
    <xf numFmtId="0" fontId="10" fillId="4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wrapText="1"/>
    </xf>
    <xf numFmtId="0" fontId="10" fillId="4" borderId="7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3" fontId="11" fillId="3" borderId="6" xfId="1" applyFont="1" applyFill="1" applyBorder="1" applyAlignment="1">
      <alignment horizontal="center" vertical="center" wrapText="1"/>
    </xf>
    <xf numFmtId="43" fontId="11" fillId="3" borderId="5" xfId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5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3" fontId="10" fillId="4" borderId="3" xfId="1" applyFont="1" applyFill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15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43" fontId="10" fillId="4" borderId="9" xfId="1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wrapText="1"/>
    </xf>
    <xf numFmtId="0" fontId="9" fillId="5" borderId="0" xfId="0" applyFont="1" applyFill="1" applyBorder="1" applyAlignment="1">
      <alignment horizontal="left" vertical="center"/>
    </xf>
    <xf numFmtId="15" fontId="9" fillId="5" borderId="0" xfId="0" applyNumberFormat="1" applyFont="1" applyFill="1" applyBorder="1" applyAlignment="1">
      <alignment horizontal="left" vertical="center" wrapText="1"/>
    </xf>
    <xf numFmtId="49" fontId="9" fillId="5" borderId="0" xfId="0" applyNumberFormat="1" applyFont="1" applyFill="1" applyBorder="1" applyAlignment="1">
      <alignment horizontal="left" vertical="center" wrapText="1"/>
    </xf>
    <xf numFmtId="43" fontId="9" fillId="5" borderId="0" xfId="0" applyNumberFormat="1" applyFont="1" applyFill="1" applyBorder="1" applyAlignment="1">
      <alignment horizontal="left" vertical="center" wrapText="1"/>
    </xf>
    <xf numFmtId="14" fontId="9" fillId="5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483568</xdr:colOff>
      <xdr:row>0</xdr:row>
      <xdr:rowOff>50132</xdr:rowOff>
    </xdr:from>
    <xdr:ext cx="892711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53A3219D-7791-4052-AF83-2D46B8FD2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752" y="50132"/>
          <a:ext cx="892711" cy="10477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9:K159" totalsRowCount="1" headerRowDxfId="15" dataDxfId="13" totalsRowDxfId="11" headerRowBorderDxfId="14" tableBorderDxfId="12">
  <autoFilter ref="A9:K158"/>
  <sortState ref="A10:K158">
    <sortCondition ref="B9:B159"/>
  </sortState>
  <tableColumns count="11">
    <tableColumn id="1" name="No." totalsRowLabel="TOTALES" totalsRowDxfId="10"/>
    <tableColumn id="6" name="Fecha Documento de Pago" totalsRowDxfId="9"/>
    <tableColumn id="7" name="No. Documento de Pago" totalsRowDxfId="8"/>
    <tableColumn id="5" name="Fecha de factura" totalsRowDxfId="7"/>
    <tableColumn id="2" name="Beneficiario" totalsRowDxfId="6"/>
    <tableColumn id="4" name="Concepto" totalsRowDxfId="5"/>
    <tableColumn id="8" name="Monto Facturado RD$" totalsRowFunction="sum" totalsRowDxfId="4" dataCellStyle="Millares"/>
    <tableColumn id="9" name="Monto Pagado RD$ " totalsRowFunction="sum" totalsRowDxfId="3" dataCellStyle="Millares">
      <calculatedColumnFormula>+Tabla1[[#This Row],[Monto Facturado RD$]]</calculatedColumnFormula>
    </tableColumn>
    <tableColumn id="10" name="Monto Pendiente RD$" totalsRowFunction="sum" totalsRowDxfId="2" dataCellStyle="Millares">
      <calculatedColumnFormula>+Tabla1[[#This Row],[Monto Facturado RD$]]-Tabla1[[#This Row],[Monto Pagado RD$ ]]</calculatedColumnFormula>
    </tableColumn>
    <tableColumn id="11" name="Estado" totalsRowDxfId="1"/>
    <tableColumn id="12" name="Fecha estimada Recepción de pago" totalsRowDxfId="0">
      <calculatedColumnFormula>+Tabla1[[#This Row],[Fecha Documento de Pago]]+15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abSelected="1" topLeftCell="A157" zoomScaleNormal="100" zoomScaleSheetLayoutView="95" workbookViewId="0">
      <selection activeCell="H176" sqref="H176"/>
    </sheetView>
  </sheetViews>
  <sheetFormatPr baseColWidth="10" defaultColWidth="9.140625" defaultRowHeight="15" x14ac:dyDescent="0.25"/>
  <cols>
    <col min="1" max="1" width="9.140625" style="12"/>
    <col min="2" max="2" width="13.7109375" style="12" customWidth="1"/>
    <col min="3" max="3" width="12.28515625" style="11" customWidth="1"/>
    <col min="4" max="4" width="14.85546875" style="12" customWidth="1"/>
    <col min="5" max="5" width="23.42578125" style="12" customWidth="1"/>
    <col min="6" max="6" width="23.7109375" style="12" customWidth="1"/>
    <col min="7" max="7" width="17.140625" style="13" customWidth="1"/>
    <col min="8" max="9" width="16.5703125" style="13" customWidth="1"/>
    <col min="10" max="10" width="16.5703125" style="11" customWidth="1"/>
    <col min="11" max="11" width="19" style="19" customWidth="1"/>
    <col min="12" max="12" width="23.42578125" style="12" customWidth="1"/>
    <col min="13" max="16384" width="9.140625" style="12"/>
  </cols>
  <sheetData>
    <row r="1" spans="1:11" s="11" customFormat="1" ht="16.5" x14ac:dyDescent="0.25">
      <c r="A1" s="4"/>
      <c r="B1" s="5"/>
      <c r="C1" s="5"/>
      <c r="D1" s="5"/>
      <c r="E1" s="5"/>
      <c r="F1" s="5"/>
      <c r="G1" s="6"/>
      <c r="H1" s="15"/>
      <c r="I1" s="16"/>
      <c r="J1" s="6"/>
      <c r="K1" s="18"/>
    </row>
    <row r="2" spans="1:11" s="11" customFormat="1" ht="16.5" x14ac:dyDescent="0.25">
      <c r="A2" s="4"/>
      <c r="B2" s="5"/>
      <c r="C2" s="5"/>
      <c r="D2" s="5"/>
      <c r="E2" s="5"/>
      <c r="F2" s="5"/>
      <c r="G2" s="6"/>
      <c r="H2" s="15"/>
      <c r="I2" s="16"/>
      <c r="J2" s="6"/>
      <c r="K2" s="18"/>
    </row>
    <row r="3" spans="1:11" s="11" customFormat="1" ht="16.5" x14ac:dyDescent="0.25">
      <c r="A3" s="4"/>
      <c r="B3" s="5"/>
      <c r="C3" s="5"/>
      <c r="D3" s="5"/>
      <c r="E3" s="5"/>
      <c r="F3" s="5"/>
      <c r="G3" s="6"/>
      <c r="H3" s="15"/>
      <c r="I3" s="16"/>
      <c r="J3" s="6"/>
      <c r="K3" s="18"/>
    </row>
    <row r="4" spans="1:11" s="11" customFormat="1" ht="16.5" x14ac:dyDescent="0.25">
      <c r="A4" s="4"/>
      <c r="B4" s="5"/>
      <c r="C4" s="5"/>
      <c r="D4" s="5"/>
      <c r="E4" s="5"/>
      <c r="F4" s="5"/>
      <c r="G4" s="6"/>
      <c r="H4" s="15"/>
      <c r="I4" s="16"/>
      <c r="J4" s="6"/>
      <c r="K4" s="18"/>
    </row>
    <row r="5" spans="1:11" s="11" customFormat="1" ht="16.5" x14ac:dyDescent="0.25">
      <c r="A5" s="4"/>
      <c r="B5" s="5"/>
      <c r="C5" s="5"/>
      <c r="D5" s="5"/>
      <c r="E5" s="5"/>
      <c r="F5" s="5"/>
      <c r="G5" s="6"/>
      <c r="H5" s="15"/>
      <c r="I5" s="16"/>
      <c r="J5" s="6"/>
      <c r="K5" s="18"/>
    </row>
    <row r="6" spans="1:11" s="11" customFormat="1" ht="20.25" x14ac:dyDescent="0.25">
      <c r="A6" s="42" t="s">
        <v>465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11" customFormat="1" ht="20.25" x14ac:dyDescent="0.25">
      <c r="A7" s="42" t="s">
        <v>466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s="10" customFormat="1" ht="27" customHeight="1" x14ac:dyDescent="0.25">
      <c r="A8" s="7" t="s">
        <v>468</v>
      </c>
      <c r="B8" s="4"/>
      <c r="C8" s="4"/>
      <c r="D8" s="8"/>
      <c r="E8" s="4"/>
      <c r="F8" s="8"/>
      <c r="G8" s="4"/>
      <c r="H8" s="17"/>
      <c r="I8" s="17"/>
      <c r="J8" s="8" t="s">
        <v>467</v>
      </c>
      <c r="K8" s="9">
        <v>44651</v>
      </c>
    </row>
    <row r="9" spans="1:11" ht="57" customHeight="1" x14ac:dyDescent="0.25">
      <c r="A9" s="21" t="s">
        <v>455</v>
      </c>
      <c r="B9" s="22" t="s">
        <v>456</v>
      </c>
      <c r="C9" s="22" t="s">
        <v>457</v>
      </c>
      <c r="D9" s="22" t="s">
        <v>458</v>
      </c>
      <c r="E9" s="22" t="s">
        <v>0</v>
      </c>
      <c r="F9" s="22" t="s">
        <v>459</v>
      </c>
      <c r="G9" s="23" t="s">
        <v>460</v>
      </c>
      <c r="H9" s="24" t="s">
        <v>461</v>
      </c>
      <c r="I9" s="24" t="s">
        <v>462</v>
      </c>
      <c r="J9" s="22" t="s">
        <v>463</v>
      </c>
      <c r="K9" s="25" t="s">
        <v>464</v>
      </c>
    </row>
    <row r="10" spans="1:11" ht="105" x14ac:dyDescent="0.25">
      <c r="A10" s="14">
        <v>116</v>
      </c>
      <c r="B10" s="26" t="s">
        <v>90</v>
      </c>
      <c r="C10" s="27" t="s">
        <v>328</v>
      </c>
      <c r="D10" s="26" t="s">
        <v>308</v>
      </c>
      <c r="E10" s="27" t="s">
        <v>326</v>
      </c>
      <c r="F10" s="27" t="s">
        <v>327</v>
      </c>
      <c r="G10" s="28">
        <v>119180</v>
      </c>
      <c r="H10" s="29">
        <f>+Tabla1[[#This Row],[Monto Facturado RD$]]</f>
        <v>119180</v>
      </c>
      <c r="I10" s="29">
        <f>+Tabla1[[#This Row],[Monto Facturado RD$]]-Tabla1[[#This Row],[Monto Pagado RD$ ]]</f>
        <v>0</v>
      </c>
      <c r="J10" s="27" t="s">
        <v>469</v>
      </c>
      <c r="K10" s="30">
        <f>+Tabla1[[#This Row],[Fecha Documento de Pago]]+15</f>
        <v>44636</v>
      </c>
    </row>
    <row r="11" spans="1:11" ht="105" x14ac:dyDescent="0.25">
      <c r="A11" s="14">
        <v>117</v>
      </c>
      <c r="B11" s="26" t="s">
        <v>90</v>
      </c>
      <c r="C11" s="27" t="s">
        <v>328</v>
      </c>
      <c r="D11" s="26" t="s">
        <v>329</v>
      </c>
      <c r="E11" s="27" t="s">
        <v>326</v>
      </c>
      <c r="F11" s="27" t="s">
        <v>327</v>
      </c>
      <c r="G11" s="28">
        <v>47500</v>
      </c>
      <c r="H11" s="29">
        <f>+Tabla1[[#This Row],[Monto Facturado RD$]]</f>
        <v>47500</v>
      </c>
      <c r="I11" s="29">
        <f>+Tabla1[[#This Row],[Monto Facturado RD$]]-Tabla1[[#This Row],[Monto Pagado RD$ ]]</f>
        <v>0</v>
      </c>
      <c r="J11" s="27" t="s">
        <v>469</v>
      </c>
      <c r="K11" s="30">
        <f>+Tabla1[[#This Row],[Fecha Documento de Pago]]+15</f>
        <v>44636</v>
      </c>
    </row>
    <row r="12" spans="1:11" ht="105" x14ac:dyDescent="0.25">
      <c r="A12" s="14">
        <v>27</v>
      </c>
      <c r="B12" s="26" t="s">
        <v>91</v>
      </c>
      <c r="C12" s="27" t="s">
        <v>92</v>
      </c>
      <c r="D12" s="26" t="s">
        <v>89</v>
      </c>
      <c r="E12" s="27" t="s">
        <v>87</v>
      </c>
      <c r="F12" s="27" t="s">
        <v>88</v>
      </c>
      <c r="G12" s="28">
        <v>271277.28000000003</v>
      </c>
      <c r="H12" s="29">
        <f>+Tabla1[[#This Row],[Monto Facturado RD$]]</f>
        <v>271277.28000000003</v>
      </c>
      <c r="I12" s="29">
        <f>+Tabla1[[#This Row],[Monto Facturado RD$]]-Tabla1[[#This Row],[Monto Pagado RD$ ]]</f>
        <v>0</v>
      </c>
      <c r="J12" s="27" t="s">
        <v>469</v>
      </c>
      <c r="K12" s="30">
        <f>+Tabla1[[#This Row],[Fecha Documento de Pago]]+15</f>
        <v>44637</v>
      </c>
    </row>
    <row r="13" spans="1:11" ht="105" x14ac:dyDescent="0.25">
      <c r="A13" s="14">
        <v>28</v>
      </c>
      <c r="B13" s="26" t="s">
        <v>91</v>
      </c>
      <c r="C13" s="27" t="s">
        <v>92</v>
      </c>
      <c r="D13" s="26" t="s">
        <v>93</v>
      </c>
      <c r="E13" s="27" t="s">
        <v>87</v>
      </c>
      <c r="F13" s="27" t="s">
        <v>88</v>
      </c>
      <c r="G13" s="28">
        <v>262526.40000000002</v>
      </c>
      <c r="H13" s="29">
        <f>+Tabla1[[#This Row],[Monto Facturado RD$]]</f>
        <v>262526.40000000002</v>
      </c>
      <c r="I13" s="29">
        <f>+Tabla1[[#This Row],[Monto Facturado RD$]]-Tabla1[[#This Row],[Monto Pagado RD$ ]]</f>
        <v>0</v>
      </c>
      <c r="J13" s="27" t="s">
        <v>469</v>
      </c>
      <c r="K13" s="30">
        <f>+Tabla1[[#This Row],[Fecha Documento de Pago]]+15</f>
        <v>44637</v>
      </c>
    </row>
    <row r="14" spans="1:11" ht="105" x14ac:dyDescent="0.25">
      <c r="A14" s="14">
        <v>29</v>
      </c>
      <c r="B14" s="26" t="s">
        <v>91</v>
      </c>
      <c r="C14" s="27" t="s">
        <v>92</v>
      </c>
      <c r="D14" s="26" t="s">
        <v>94</v>
      </c>
      <c r="E14" s="27" t="s">
        <v>87</v>
      </c>
      <c r="F14" s="27" t="s">
        <v>88</v>
      </c>
      <c r="G14" s="28">
        <v>271277.28000000003</v>
      </c>
      <c r="H14" s="29">
        <f>+Tabla1[[#This Row],[Monto Facturado RD$]]</f>
        <v>271277.28000000003</v>
      </c>
      <c r="I14" s="29">
        <f>+Tabla1[[#This Row],[Monto Facturado RD$]]-Tabla1[[#This Row],[Monto Pagado RD$ ]]</f>
        <v>0</v>
      </c>
      <c r="J14" s="27" t="s">
        <v>469</v>
      </c>
      <c r="K14" s="30">
        <f>+Tabla1[[#This Row],[Fecha Documento de Pago]]+15</f>
        <v>44637</v>
      </c>
    </row>
    <row r="15" spans="1:11" ht="180" x14ac:dyDescent="0.25">
      <c r="A15" s="14">
        <v>32</v>
      </c>
      <c r="B15" s="26" t="s">
        <v>102</v>
      </c>
      <c r="C15" s="27" t="s">
        <v>103</v>
      </c>
      <c r="D15" s="26" t="s">
        <v>2</v>
      </c>
      <c r="E15" s="27" t="s">
        <v>99</v>
      </c>
      <c r="F15" s="27" t="s">
        <v>100</v>
      </c>
      <c r="G15" s="28">
        <v>106920</v>
      </c>
      <c r="H15" s="29">
        <f>+Tabla1[[#This Row],[Monto Facturado RD$]]</f>
        <v>106920</v>
      </c>
      <c r="I15" s="29">
        <f>+Tabla1[[#This Row],[Monto Facturado RD$]]-Tabla1[[#This Row],[Monto Pagado RD$ ]]</f>
        <v>0</v>
      </c>
      <c r="J15" s="27" t="s">
        <v>469</v>
      </c>
      <c r="K15" s="30">
        <f>+Tabla1[[#This Row],[Fecha Documento de Pago]]+15</f>
        <v>44638</v>
      </c>
    </row>
    <row r="16" spans="1:11" ht="120" x14ac:dyDescent="0.25">
      <c r="A16" s="14">
        <v>38</v>
      </c>
      <c r="B16" s="26" t="s">
        <v>102</v>
      </c>
      <c r="C16" s="27" t="s">
        <v>123</v>
      </c>
      <c r="D16" s="26" t="s">
        <v>121</v>
      </c>
      <c r="E16" s="27" t="s">
        <v>118</v>
      </c>
      <c r="F16" s="27" t="s">
        <v>122</v>
      </c>
      <c r="G16" s="28">
        <v>146164.59</v>
      </c>
      <c r="H16" s="29">
        <f>+Tabla1[[#This Row],[Monto Facturado RD$]]</f>
        <v>146164.59</v>
      </c>
      <c r="I16" s="29">
        <f>+Tabla1[[#This Row],[Monto Facturado RD$]]-Tabla1[[#This Row],[Monto Pagado RD$ ]]</f>
        <v>0</v>
      </c>
      <c r="J16" s="27" t="s">
        <v>469</v>
      </c>
      <c r="K16" s="30">
        <f>+Tabla1[[#This Row],[Fecha Documento de Pago]]+15</f>
        <v>44638</v>
      </c>
    </row>
    <row r="17" spans="1:11" ht="90" x14ac:dyDescent="0.25">
      <c r="A17" s="14">
        <v>41</v>
      </c>
      <c r="B17" s="26" t="s">
        <v>102</v>
      </c>
      <c r="C17" s="27" t="s">
        <v>134</v>
      </c>
      <c r="D17" s="26" t="s">
        <v>133</v>
      </c>
      <c r="E17" s="27" t="s">
        <v>131</v>
      </c>
      <c r="F17" s="27" t="s">
        <v>132</v>
      </c>
      <c r="G17" s="28">
        <v>179831.41</v>
      </c>
      <c r="H17" s="29">
        <f>+Tabla1[[#This Row],[Monto Facturado RD$]]</f>
        <v>179831.41</v>
      </c>
      <c r="I17" s="29">
        <f>+Tabla1[[#This Row],[Monto Facturado RD$]]-Tabla1[[#This Row],[Monto Pagado RD$ ]]</f>
        <v>0</v>
      </c>
      <c r="J17" s="27" t="s">
        <v>469</v>
      </c>
      <c r="K17" s="30">
        <f>+Tabla1[[#This Row],[Fecha Documento de Pago]]+15</f>
        <v>44638</v>
      </c>
    </row>
    <row r="18" spans="1:11" ht="135" x14ac:dyDescent="0.25">
      <c r="A18" s="14">
        <v>45</v>
      </c>
      <c r="B18" s="26" t="s">
        <v>102</v>
      </c>
      <c r="C18" s="27" t="s">
        <v>146</v>
      </c>
      <c r="D18" s="26" t="s">
        <v>36</v>
      </c>
      <c r="E18" s="27" t="s">
        <v>144</v>
      </c>
      <c r="F18" s="27" t="s">
        <v>145</v>
      </c>
      <c r="G18" s="28">
        <v>12500</v>
      </c>
      <c r="H18" s="29">
        <f>+Tabla1[[#This Row],[Monto Facturado RD$]]</f>
        <v>12500</v>
      </c>
      <c r="I18" s="29">
        <f>+Tabla1[[#This Row],[Monto Facturado RD$]]-Tabla1[[#This Row],[Monto Pagado RD$ ]]</f>
        <v>0</v>
      </c>
      <c r="J18" s="27" t="s">
        <v>469</v>
      </c>
      <c r="K18" s="30">
        <f>+Tabla1[[#This Row],[Fecha Documento de Pago]]+15</f>
        <v>44638</v>
      </c>
    </row>
    <row r="19" spans="1:11" ht="150" x14ac:dyDescent="0.25">
      <c r="A19" s="14">
        <v>56</v>
      </c>
      <c r="B19" s="26" t="s">
        <v>102</v>
      </c>
      <c r="C19" s="27" t="s">
        <v>179</v>
      </c>
      <c r="D19" s="26" t="s">
        <v>178</v>
      </c>
      <c r="E19" s="27" t="s">
        <v>172</v>
      </c>
      <c r="F19" s="27" t="s">
        <v>177</v>
      </c>
      <c r="G19" s="28">
        <v>469345.04</v>
      </c>
      <c r="H19" s="29">
        <f>+Tabla1[[#This Row],[Monto Facturado RD$]]</f>
        <v>469345.04</v>
      </c>
      <c r="I19" s="29">
        <f>+Tabla1[[#This Row],[Monto Facturado RD$]]-Tabla1[[#This Row],[Monto Pagado RD$ ]]</f>
        <v>0</v>
      </c>
      <c r="J19" s="27" t="s">
        <v>469</v>
      </c>
      <c r="K19" s="30">
        <f>+Tabla1[[#This Row],[Fecha Documento de Pago]]+15</f>
        <v>44638</v>
      </c>
    </row>
    <row r="20" spans="1:11" ht="150" x14ac:dyDescent="0.25">
      <c r="A20" s="14">
        <v>57</v>
      </c>
      <c r="B20" s="26" t="s">
        <v>102</v>
      </c>
      <c r="C20" s="27" t="s">
        <v>179</v>
      </c>
      <c r="D20" s="26" t="s">
        <v>180</v>
      </c>
      <c r="E20" s="27" t="s">
        <v>172</v>
      </c>
      <c r="F20" s="27" t="s">
        <v>177</v>
      </c>
      <c r="G20" s="28">
        <v>127889.04</v>
      </c>
      <c r="H20" s="29">
        <f>+Tabla1[[#This Row],[Monto Facturado RD$]]</f>
        <v>127889.04</v>
      </c>
      <c r="I20" s="29">
        <f>+Tabla1[[#This Row],[Monto Facturado RD$]]-Tabla1[[#This Row],[Monto Pagado RD$ ]]</f>
        <v>0</v>
      </c>
      <c r="J20" s="27" t="s">
        <v>469</v>
      </c>
      <c r="K20" s="30">
        <f>+Tabla1[[#This Row],[Fecha Documento de Pago]]+15</f>
        <v>44638</v>
      </c>
    </row>
    <row r="21" spans="1:11" ht="150" x14ac:dyDescent="0.25">
      <c r="A21" s="14">
        <v>58</v>
      </c>
      <c r="B21" s="26" t="s">
        <v>102</v>
      </c>
      <c r="C21" s="27" t="s">
        <v>179</v>
      </c>
      <c r="D21" s="26" t="s">
        <v>181</v>
      </c>
      <c r="E21" s="27" t="s">
        <v>172</v>
      </c>
      <c r="F21" s="27" t="s">
        <v>177</v>
      </c>
      <c r="G21" s="28">
        <v>53864.28</v>
      </c>
      <c r="H21" s="29">
        <f>+Tabla1[[#This Row],[Monto Facturado RD$]]</f>
        <v>53864.28</v>
      </c>
      <c r="I21" s="29">
        <f>+Tabla1[[#This Row],[Monto Facturado RD$]]-Tabla1[[#This Row],[Monto Pagado RD$ ]]</f>
        <v>0</v>
      </c>
      <c r="J21" s="27" t="s">
        <v>469</v>
      </c>
      <c r="K21" s="30">
        <f>+Tabla1[[#This Row],[Fecha Documento de Pago]]+15</f>
        <v>44638</v>
      </c>
    </row>
    <row r="22" spans="1:11" ht="150" x14ac:dyDescent="0.25">
      <c r="A22" s="14">
        <v>59</v>
      </c>
      <c r="B22" s="26" t="s">
        <v>102</v>
      </c>
      <c r="C22" s="27" t="s">
        <v>179</v>
      </c>
      <c r="D22" s="26" t="s">
        <v>182</v>
      </c>
      <c r="E22" s="27" t="s">
        <v>172</v>
      </c>
      <c r="F22" s="27" t="s">
        <v>177</v>
      </c>
      <c r="G22" s="28">
        <v>88017.73</v>
      </c>
      <c r="H22" s="29">
        <f>+Tabla1[[#This Row],[Monto Facturado RD$]]</f>
        <v>88017.73</v>
      </c>
      <c r="I22" s="29">
        <f>+Tabla1[[#This Row],[Monto Facturado RD$]]-Tabla1[[#This Row],[Monto Pagado RD$ ]]</f>
        <v>0</v>
      </c>
      <c r="J22" s="27" t="s">
        <v>469</v>
      </c>
      <c r="K22" s="30">
        <f>+Tabla1[[#This Row],[Fecha Documento de Pago]]+15</f>
        <v>44638</v>
      </c>
    </row>
    <row r="23" spans="1:11" ht="135" x14ac:dyDescent="0.25">
      <c r="A23" s="14">
        <v>77</v>
      </c>
      <c r="B23" s="26" t="s">
        <v>102</v>
      </c>
      <c r="C23" s="27" t="s">
        <v>230</v>
      </c>
      <c r="D23" s="26" t="s">
        <v>69</v>
      </c>
      <c r="E23" s="27" t="s">
        <v>228</v>
      </c>
      <c r="F23" s="27" t="s">
        <v>229</v>
      </c>
      <c r="G23" s="28">
        <v>187000</v>
      </c>
      <c r="H23" s="29">
        <f>+Tabla1[[#This Row],[Monto Facturado RD$]]</f>
        <v>187000</v>
      </c>
      <c r="I23" s="29">
        <f>+Tabla1[[#This Row],[Monto Facturado RD$]]-Tabla1[[#This Row],[Monto Pagado RD$ ]]</f>
        <v>0</v>
      </c>
      <c r="J23" s="27" t="s">
        <v>469</v>
      </c>
      <c r="K23" s="30">
        <f>+Tabla1[[#This Row],[Fecha Documento de Pago]]+15</f>
        <v>44638</v>
      </c>
    </row>
    <row r="24" spans="1:11" ht="135" x14ac:dyDescent="0.25">
      <c r="A24" s="14">
        <v>78</v>
      </c>
      <c r="B24" s="26" t="s">
        <v>102</v>
      </c>
      <c r="C24" s="27" t="s">
        <v>230</v>
      </c>
      <c r="D24" s="26" t="s">
        <v>27</v>
      </c>
      <c r="E24" s="27" t="s">
        <v>228</v>
      </c>
      <c r="F24" s="27" t="s">
        <v>229</v>
      </c>
      <c r="G24" s="28">
        <v>128000</v>
      </c>
      <c r="H24" s="29">
        <f>+Tabla1[[#This Row],[Monto Facturado RD$]]</f>
        <v>128000</v>
      </c>
      <c r="I24" s="29">
        <f>+Tabla1[[#This Row],[Monto Facturado RD$]]-Tabla1[[#This Row],[Monto Pagado RD$ ]]</f>
        <v>0</v>
      </c>
      <c r="J24" s="27" t="s">
        <v>469</v>
      </c>
      <c r="K24" s="30">
        <f>+Tabla1[[#This Row],[Fecha Documento de Pago]]+15</f>
        <v>44638</v>
      </c>
    </row>
    <row r="25" spans="1:11" ht="135" x14ac:dyDescent="0.25">
      <c r="A25" s="14">
        <v>79</v>
      </c>
      <c r="B25" s="26" t="s">
        <v>102</v>
      </c>
      <c r="C25" s="27" t="s">
        <v>230</v>
      </c>
      <c r="D25" s="26" t="s">
        <v>20</v>
      </c>
      <c r="E25" s="27" t="s">
        <v>228</v>
      </c>
      <c r="F25" s="27" t="s">
        <v>229</v>
      </c>
      <c r="G25" s="28">
        <v>187800</v>
      </c>
      <c r="H25" s="29">
        <f>+Tabla1[[#This Row],[Monto Facturado RD$]]</f>
        <v>187800</v>
      </c>
      <c r="I25" s="29">
        <f>+Tabla1[[#This Row],[Monto Facturado RD$]]-Tabla1[[#This Row],[Monto Pagado RD$ ]]</f>
        <v>0</v>
      </c>
      <c r="J25" s="27" t="s">
        <v>469</v>
      </c>
      <c r="K25" s="30">
        <f>+Tabla1[[#This Row],[Fecha Documento de Pago]]+15</f>
        <v>44638</v>
      </c>
    </row>
    <row r="26" spans="1:11" ht="135" x14ac:dyDescent="0.25">
      <c r="A26" s="14">
        <v>100</v>
      </c>
      <c r="B26" s="26" t="s">
        <v>102</v>
      </c>
      <c r="C26" s="27" t="s">
        <v>287</v>
      </c>
      <c r="D26" s="26" t="s">
        <v>286</v>
      </c>
      <c r="E26" s="27" t="s">
        <v>284</v>
      </c>
      <c r="F26" s="27" t="s">
        <v>285</v>
      </c>
      <c r="G26" s="28">
        <v>6844</v>
      </c>
      <c r="H26" s="29">
        <f>+Tabla1[[#This Row],[Monto Facturado RD$]]</f>
        <v>6844</v>
      </c>
      <c r="I26" s="29">
        <f>+Tabla1[[#This Row],[Monto Facturado RD$]]-Tabla1[[#This Row],[Monto Pagado RD$ ]]</f>
        <v>0</v>
      </c>
      <c r="J26" s="27" t="s">
        <v>469</v>
      </c>
      <c r="K26" s="30">
        <f>+Tabla1[[#This Row],[Fecha Documento de Pago]]+15</f>
        <v>44638</v>
      </c>
    </row>
    <row r="27" spans="1:11" ht="120" x14ac:dyDescent="0.25">
      <c r="A27" s="14">
        <v>110</v>
      </c>
      <c r="B27" s="26" t="s">
        <v>102</v>
      </c>
      <c r="C27" s="27" t="s">
        <v>311</v>
      </c>
      <c r="D27" s="26" t="s">
        <v>196</v>
      </c>
      <c r="E27" s="27" t="s">
        <v>309</v>
      </c>
      <c r="F27" s="27" t="s">
        <v>310</v>
      </c>
      <c r="G27" s="28">
        <v>60835.61</v>
      </c>
      <c r="H27" s="29">
        <f>+Tabla1[[#This Row],[Monto Facturado RD$]]</f>
        <v>60835.61</v>
      </c>
      <c r="I27" s="29">
        <f>+Tabla1[[#This Row],[Monto Facturado RD$]]-Tabla1[[#This Row],[Monto Pagado RD$ ]]</f>
        <v>0</v>
      </c>
      <c r="J27" s="27" t="s">
        <v>469</v>
      </c>
      <c r="K27" s="30">
        <f>+Tabla1[[#This Row],[Fecha Documento de Pago]]+15</f>
        <v>44638</v>
      </c>
    </row>
    <row r="28" spans="1:11" ht="75" x14ac:dyDescent="0.25">
      <c r="A28" s="14">
        <v>118</v>
      </c>
      <c r="B28" s="26" t="s">
        <v>102</v>
      </c>
      <c r="C28" s="27" t="s">
        <v>332</v>
      </c>
      <c r="D28" s="26" t="s">
        <v>69</v>
      </c>
      <c r="E28" s="27" t="s">
        <v>330</v>
      </c>
      <c r="F28" s="27" t="s">
        <v>331</v>
      </c>
      <c r="G28" s="28">
        <v>539427.55000000005</v>
      </c>
      <c r="H28" s="29">
        <f>+Tabla1[[#This Row],[Monto Facturado RD$]]</f>
        <v>539427.55000000005</v>
      </c>
      <c r="I28" s="29">
        <f>+Tabla1[[#This Row],[Monto Facturado RD$]]-Tabla1[[#This Row],[Monto Pagado RD$ ]]</f>
        <v>0</v>
      </c>
      <c r="J28" s="27" t="s">
        <v>469</v>
      </c>
      <c r="K28" s="30">
        <f>+Tabla1[[#This Row],[Fecha Documento de Pago]]+15</f>
        <v>44638</v>
      </c>
    </row>
    <row r="29" spans="1:11" ht="90" x14ac:dyDescent="0.25">
      <c r="A29" s="14">
        <v>119</v>
      </c>
      <c r="B29" s="26" t="s">
        <v>102</v>
      </c>
      <c r="C29" s="27" t="s">
        <v>335</v>
      </c>
      <c r="D29" s="26" t="s">
        <v>69</v>
      </c>
      <c r="E29" s="27" t="s">
        <v>333</v>
      </c>
      <c r="F29" s="27" t="s">
        <v>334</v>
      </c>
      <c r="G29" s="28">
        <v>7552</v>
      </c>
      <c r="H29" s="29">
        <f>+Tabla1[[#This Row],[Monto Facturado RD$]]</f>
        <v>7552</v>
      </c>
      <c r="I29" s="29">
        <f>+Tabla1[[#This Row],[Monto Facturado RD$]]-Tabla1[[#This Row],[Monto Pagado RD$ ]]</f>
        <v>0</v>
      </c>
      <c r="J29" s="27" t="s">
        <v>469</v>
      </c>
      <c r="K29" s="30">
        <f>+Tabla1[[#This Row],[Fecha Documento de Pago]]+15</f>
        <v>44638</v>
      </c>
    </row>
    <row r="30" spans="1:11" ht="105" x14ac:dyDescent="0.25">
      <c r="A30" s="14">
        <v>134</v>
      </c>
      <c r="B30" s="26" t="s">
        <v>102</v>
      </c>
      <c r="C30" s="27" t="s">
        <v>367</v>
      </c>
      <c r="D30" s="26" t="s">
        <v>78</v>
      </c>
      <c r="E30" s="27" t="s">
        <v>365</v>
      </c>
      <c r="F30" s="27" t="s">
        <v>366</v>
      </c>
      <c r="G30" s="28">
        <v>155170</v>
      </c>
      <c r="H30" s="29">
        <f>+Tabla1[[#This Row],[Monto Facturado RD$]]</f>
        <v>155170</v>
      </c>
      <c r="I30" s="29">
        <f>+Tabla1[[#This Row],[Monto Facturado RD$]]-Tabla1[[#This Row],[Monto Pagado RD$ ]]</f>
        <v>0</v>
      </c>
      <c r="J30" s="27" t="s">
        <v>469</v>
      </c>
      <c r="K30" s="30">
        <f>+Tabla1[[#This Row],[Fecha Documento de Pago]]+15</f>
        <v>44638</v>
      </c>
    </row>
    <row r="31" spans="1:11" ht="90" x14ac:dyDescent="0.25">
      <c r="A31" s="14">
        <v>23</v>
      </c>
      <c r="B31" s="26" t="s">
        <v>79</v>
      </c>
      <c r="C31" s="27" t="s">
        <v>80</v>
      </c>
      <c r="D31" s="26" t="s">
        <v>78</v>
      </c>
      <c r="E31" s="27" t="s">
        <v>76</v>
      </c>
      <c r="F31" s="27" t="s">
        <v>77</v>
      </c>
      <c r="G31" s="28">
        <v>11800</v>
      </c>
      <c r="H31" s="29">
        <f>+Tabla1[[#This Row],[Monto Facturado RD$]]</f>
        <v>11800</v>
      </c>
      <c r="I31" s="29">
        <f>+Tabla1[[#This Row],[Monto Facturado RD$]]-Tabla1[[#This Row],[Monto Pagado RD$ ]]</f>
        <v>0</v>
      </c>
      <c r="J31" s="27" t="s">
        <v>469</v>
      </c>
      <c r="K31" s="30">
        <f>+Tabla1[[#This Row],[Fecha Documento de Pago]]+15</f>
        <v>44639</v>
      </c>
    </row>
    <row r="32" spans="1:11" ht="90" x14ac:dyDescent="0.25">
      <c r="A32" s="14">
        <v>24</v>
      </c>
      <c r="B32" s="26" t="s">
        <v>79</v>
      </c>
      <c r="C32" s="27" t="s">
        <v>80</v>
      </c>
      <c r="D32" s="26" t="s">
        <v>14</v>
      </c>
      <c r="E32" s="27" t="s">
        <v>76</v>
      </c>
      <c r="F32" s="27" t="s">
        <v>77</v>
      </c>
      <c r="G32" s="28">
        <v>11800</v>
      </c>
      <c r="H32" s="29">
        <f>+Tabla1[[#This Row],[Monto Facturado RD$]]</f>
        <v>11800</v>
      </c>
      <c r="I32" s="29">
        <f>+Tabla1[[#This Row],[Monto Facturado RD$]]-Tabla1[[#This Row],[Monto Pagado RD$ ]]</f>
        <v>0</v>
      </c>
      <c r="J32" s="27" t="s">
        <v>469</v>
      </c>
      <c r="K32" s="30">
        <f>+Tabla1[[#This Row],[Fecha Documento de Pago]]+15</f>
        <v>44639</v>
      </c>
    </row>
    <row r="33" spans="1:11" ht="135" x14ac:dyDescent="0.25">
      <c r="A33" s="14">
        <v>69</v>
      </c>
      <c r="B33" s="26" t="s">
        <v>79</v>
      </c>
      <c r="C33" s="27" t="s">
        <v>206</v>
      </c>
      <c r="D33" s="26" t="s">
        <v>178</v>
      </c>
      <c r="E33" s="27" t="s">
        <v>202</v>
      </c>
      <c r="F33" s="27" t="s">
        <v>205</v>
      </c>
      <c r="G33" s="28">
        <v>4734.16</v>
      </c>
      <c r="H33" s="29">
        <f>+Tabla1[[#This Row],[Monto Facturado RD$]]</f>
        <v>4734.16</v>
      </c>
      <c r="I33" s="29">
        <f>+Tabla1[[#This Row],[Monto Facturado RD$]]-Tabla1[[#This Row],[Monto Pagado RD$ ]]</f>
        <v>0</v>
      </c>
      <c r="J33" s="27" t="s">
        <v>469</v>
      </c>
      <c r="K33" s="30">
        <f>+Tabla1[[#This Row],[Fecha Documento de Pago]]+15</f>
        <v>44639</v>
      </c>
    </row>
    <row r="34" spans="1:11" ht="165" x14ac:dyDescent="0.25">
      <c r="A34" s="14">
        <v>96</v>
      </c>
      <c r="B34" s="26" t="s">
        <v>79</v>
      </c>
      <c r="C34" s="27" t="s">
        <v>273</v>
      </c>
      <c r="D34" s="26" t="s">
        <v>270</v>
      </c>
      <c r="E34" s="27" t="s">
        <v>271</v>
      </c>
      <c r="F34" s="27" t="s">
        <v>272</v>
      </c>
      <c r="G34" s="28">
        <v>54038.05</v>
      </c>
      <c r="H34" s="29">
        <f>+Tabla1[[#This Row],[Monto Facturado RD$]]</f>
        <v>54038.05</v>
      </c>
      <c r="I34" s="29">
        <f>+Tabla1[[#This Row],[Monto Facturado RD$]]-Tabla1[[#This Row],[Monto Pagado RD$ ]]</f>
        <v>0</v>
      </c>
      <c r="J34" s="27" t="s">
        <v>469</v>
      </c>
      <c r="K34" s="30">
        <f>+Tabla1[[#This Row],[Fecha Documento de Pago]]+15</f>
        <v>44639</v>
      </c>
    </row>
    <row r="35" spans="1:11" ht="105" x14ac:dyDescent="0.25">
      <c r="A35" s="14">
        <v>101</v>
      </c>
      <c r="B35" s="26" t="s">
        <v>79</v>
      </c>
      <c r="C35" s="27" t="s">
        <v>290</v>
      </c>
      <c r="D35" s="26" t="s">
        <v>39</v>
      </c>
      <c r="E35" s="27" t="s">
        <v>288</v>
      </c>
      <c r="F35" s="27" t="s">
        <v>289</v>
      </c>
      <c r="G35" s="28">
        <v>51153</v>
      </c>
      <c r="H35" s="29">
        <f>+Tabla1[[#This Row],[Monto Facturado RD$]]</f>
        <v>51153</v>
      </c>
      <c r="I35" s="29">
        <f>+Tabla1[[#This Row],[Monto Facturado RD$]]-Tabla1[[#This Row],[Monto Pagado RD$ ]]</f>
        <v>0</v>
      </c>
      <c r="J35" s="27" t="s">
        <v>469</v>
      </c>
      <c r="K35" s="30">
        <f>+Tabla1[[#This Row],[Fecha Documento de Pago]]+15</f>
        <v>44639</v>
      </c>
    </row>
    <row r="36" spans="1:11" ht="105" x14ac:dyDescent="0.25">
      <c r="A36" s="14">
        <v>102</v>
      </c>
      <c r="B36" s="26" t="s">
        <v>79</v>
      </c>
      <c r="C36" s="27" t="s">
        <v>290</v>
      </c>
      <c r="D36" s="26" t="s">
        <v>170</v>
      </c>
      <c r="E36" s="27" t="s">
        <v>288</v>
      </c>
      <c r="F36" s="27" t="s">
        <v>289</v>
      </c>
      <c r="G36" s="28">
        <v>34987</v>
      </c>
      <c r="H36" s="29">
        <f>+Tabla1[[#This Row],[Monto Facturado RD$]]</f>
        <v>34987</v>
      </c>
      <c r="I36" s="29">
        <f>+Tabla1[[#This Row],[Monto Facturado RD$]]-Tabla1[[#This Row],[Monto Pagado RD$ ]]</f>
        <v>0</v>
      </c>
      <c r="J36" s="27" t="s">
        <v>469</v>
      </c>
      <c r="K36" s="30">
        <f>+Tabla1[[#This Row],[Fecha Documento de Pago]]+15</f>
        <v>44639</v>
      </c>
    </row>
    <row r="37" spans="1:11" ht="105" x14ac:dyDescent="0.25">
      <c r="A37" s="14">
        <v>103</v>
      </c>
      <c r="B37" s="26" t="s">
        <v>79</v>
      </c>
      <c r="C37" s="27" t="s">
        <v>290</v>
      </c>
      <c r="D37" s="26" t="s">
        <v>27</v>
      </c>
      <c r="E37" s="27" t="s">
        <v>288</v>
      </c>
      <c r="F37" s="27" t="s">
        <v>289</v>
      </c>
      <c r="G37" s="28">
        <v>30090</v>
      </c>
      <c r="H37" s="29">
        <f>+Tabla1[[#This Row],[Monto Facturado RD$]]</f>
        <v>30090</v>
      </c>
      <c r="I37" s="29">
        <f>+Tabla1[[#This Row],[Monto Facturado RD$]]-Tabla1[[#This Row],[Monto Pagado RD$ ]]</f>
        <v>0</v>
      </c>
      <c r="J37" s="27" t="s">
        <v>469</v>
      </c>
      <c r="K37" s="30">
        <f>+Tabla1[[#This Row],[Fecha Documento de Pago]]+15</f>
        <v>44639</v>
      </c>
    </row>
    <row r="38" spans="1:11" ht="105" x14ac:dyDescent="0.25">
      <c r="A38" s="14">
        <v>104</v>
      </c>
      <c r="B38" s="26" t="s">
        <v>79</v>
      </c>
      <c r="C38" s="27" t="s">
        <v>290</v>
      </c>
      <c r="D38" s="26" t="s">
        <v>291</v>
      </c>
      <c r="E38" s="27" t="s">
        <v>288</v>
      </c>
      <c r="F38" s="27" t="s">
        <v>289</v>
      </c>
      <c r="G38" s="28">
        <v>19470</v>
      </c>
      <c r="H38" s="29">
        <f>+Tabla1[[#This Row],[Monto Facturado RD$]]</f>
        <v>19470</v>
      </c>
      <c r="I38" s="29">
        <f>+Tabla1[[#This Row],[Monto Facturado RD$]]-Tabla1[[#This Row],[Monto Pagado RD$ ]]</f>
        <v>0</v>
      </c>
      <c r="J38" s="27" t="s">
        <v>469</v>
      </c>
      <c r="K38" s="30">
        <f>+Tabla1[[#This Row],[Fecha Documento de Pago]]+15</f>
        <v>44639</v>
      </c>
    </row>
    <row r="39" spans="1:11" ht="90" x14ac:dyDescent="0.25">
      <c r="A39" s="14">
        <v>106</v>
      </c>
      <c r="B39" s="26" t="s">
        <v>79</v>
      </c>
      <c r="C39" s="27" t="s">
        <v>298</v>
      </c>
      <c r="D39" s="26" t="s">
        <v>297</v>
      </c>
      <c r="E39" s="27" t="s">
        <v>295</v>
      </c>
      <c r="F39" s="27" t="s">
        <v>296</v>
      </c>
      <c r="G39" s="28">
        <v>21664.799999999999</v>
      </c>
      <c r="H39" s="29">
        <f>+Tabla1[[#This Row],[Monto Facturado RD$]]</f>
        <v>21664.799999999999</v>
      </c>
      <c r="I39" s="29">
        <f>+Tabla1[[#This Row],[Monto Facturado RD$]]-Tabla1[[#This Row],[Monto Pagado RD$ ]]</f>
        <v>0</v>
      </c>
      <c r="J39" s="27" t="s">
        <v>469</v>
      </c>
      <c r="K39" s="30">
        <f>+Tabla1[[#This Row],[Fecha Documento de Pago]]+15</f>
        <v>44639</v>
      </c>
    </row>
    <row r="40" spans="1:11" ht="105" x14ac:dyDescent="0.25">
      <c r="A40" s="14">
        <v>108</v>
      </c>
      <c r="B40" s="26" t="s">
        <v>79</v>
      </c>
      <c r="C40" s="27" t="s">
        <v>304</v>
      </c>
      <c r="D40" s="26" t="s">
        <v>303</v>
      </c>
      <c r="E40" s="27" t="s">
        <v>299</v>
      </c>
      <c r="F40" s="27" t="s">
        <v>302</v>
      </c>
      <c r="G40" s="28">
        <v>15576</v>
      </c>
      <c r="H40" s="29">
        <f>+Tabla1[[#This Row],[Monto Facturado RD$]]</f>
        <v>15576</v>
      </c>
      <c r="I40" s="29">
        <f>+Tabla1[[#This Row],[Monto Facturado RD$]]-Tabla1[[#This Row],[Monto Pagado RD$ ]]</f>
        <v>0</v>
      </c>
      <c r="J40" s="27" t="s">
        <v>469</v>
      </c>
      <c r="K40" s="30">
        <f>+Tabla1[[#This Row],[Fecha Documento de Pago]]+15</f>
        <v>44639</v>
      </c>
    </row>
    <row r="41" spans="1:11" ht="105" x14ac:dyDescent="0.25">
      <c r="A41" s="14">
        <v>111</v>
      </c>
      <c r="B41" s="26" t="s">
        <v>79</v>
      </c>
      <c r="C41" s="27" t="s">
        <v>314</v>
      </c>
      <c r="D41" s="26" t="s">
        <v>238</v>
      </c>
      <c r="E41" s="27" t="s">
        <v>312</v>
      </c>
      <c r="F41" s="27" t="s">
        <v>313</v>
      </c>
      <c r="G41" s="28">
        <v>30908.18</v>
      </c>
      <c r="H41" s="29">
        <f>+Tabla1[[#This Row],[Monto Facturado RD$]]</f>
        <v>30908.18</v>
      </c>
      <c r="I41" s="29">
        <f>+Tabla1[[#This Row],[Monto Facturado RD$]]-Tabla1[[#This Row],[Monto Pagado RD$ ]]</f>
        <v>0</v>
      </c>
      <c r="J41" s="27" t="s">
        <v>469</v>
      </c>
      <c r="K41" s="30">
        <f>+Tabla1[[#This Row],[Fecha Documento de Pago]]+15</f>
        <v>44639</v>
      </c>
    </row>
    <row r="42" spans="1:11" ht="135" x14ac:dyDescent="0.25">
      <c r="A42" s="14">
        <v>113</v>
      </c>
      <c r="B42" s="26" t="s">
        <v>79</v>
      </c>
      <c r="C42" s="27" t="s">
        <v>319</v>
      </c>
      <c r="D42" s="26" t="s">
        <v>61</v>
      </c>
      <c r="E42" s="27" t="s">
        <v>317</v>
      </c>
      <c r="F42" s="27" t="s">
        <v>318</v>
      </c>
      <c r="G42" s="28">
        <v>314041.15000000002</v>
      </c>
      <c r="H42" s="29">
        <f>+Tabla1[[#This Row],[Monto Facturado RD$]]</f>
        <v>314041.15000000002</v>
      </c>
      <c r="I42" s="29">
        <f>+Tabla1[[#This Row],[Monto Facturado RD$]]-Tabla1[[#This Row],[Monto Pagado RD$ ]]</f>
        <v>0</v>
      </c>
      <c r="J42" s="27" t="s">
        <v>469</v>
      </c>
      <c r="K42" s="30">
        <f>+Tabla1[[#This Row],[Fecha Documento de Pago]]+15</f>
        <v>44639</v>
      </c>
    </row>
    <row r="43" spans="1:11" ht="135" x14ac:dyDescent="0.25">
      <c r="A43" s="14">
        <v>144</v>
      </c>
      <c r="B43" s="26" t="s">
        <v>79</v>
      </c>
      <c r="C43" s="27" t="s">
        <v>393</v>
      </c>
      <c r="D43" s="26" t="s">
        <v>181</v>
      </c>
      <c r="E43" s="27" t="s">
        <v>391</v>
      </c>
      <c r="F43" s="27" t="s">
        <v>392</v>
      </c>
      <c r="G43" s="28">
        <v>344137.5</v>
      </c>
      <c r="H43" s="29">
        <f>+Tabla1[[#This Row],[Monto Facturado RD$]]</f>
        <v>344137.5</v>
      </c>
      <c r="I43" s="29">
        <f>+Tabla1[[#This Row],[Monto Facturado RD$]]-Tabla1[[#This Row],[Monto Pagado RD$ ]]</f>
        <v>0</v>
      </c>
      <c r="J43" s="27" t="s">
        <v>469</v>
      </c>
      <c r="K43" s="30">
        <f>+Tabla1[[#This Row],[Fecha Documento de Pago]]+15</f>
        <v>44639</v>
      </c>
    </row>
    <row r="44" spans="1:11" ht="135" x14ac:dyDescent="0.25">
      <c r="A44" s="14">
        <v>50</v>
      </c>
      <c r="B44" s="26" t="s">
        <v>160</v>
      </c>
      <c r="C44" s="27" t="s">
        <v>161</v>
      </c>
      <c r="D44" s="26" t="s">
        <v>158</v>
      </c>
      <c r="E44" s="27" t="s">
        <v>157</v>
      </c>
      <c r="F44" s="27" t="s">
        <v>159</v>
      </c>
      <c r="G44" s="28">
        <v>430700</v>
      </c>
      <c r="H44" s="29">
        <f>+Tabla1[[#This Row],[Monto Facturado RD$]]</f>
        <v>430700</v>
      </c>
      <c r="I44" s="29">
        <f>+Tabla1[[#This Row],[Monto Facturado RD$]]-Tabla1[[#This Row],[Monto Pagado RD$ ]]</f>
        <v>0</v>
      </c>
      <c r="J44" s="27" t="s">
        <v>469</v>
      </c>
      <c r="K44" s="30">
        <f>+Tabla1[[#This Row],[Fecha Documento de Pago]]+15</f>
        <v>44642</v>
      </c>
    </row>
    <row r="45" spans="1:11" ht="120" x14ac:dyDescent="0.25">
      <c r="A45" s="14">
        <v>71</v>
      </c>
      <c r="B45" s="26" t="s">
        <v>160</v>
      </c>
      <c r="C45" s="27" t="s">
        <v>213</v>
      </c>
      <c r="D45" s="26" t="s">
        <v>212</v>
      </c>
      <c r="E45" s="27" t="s">
        <v>208</v>
      </c>
      <c r="F45" s="27" t="s">
        <v>211</v>
      </c>
      <c r="G45" s="28">
        <v>89120</v>
      </c>
      <c r="H45" s="29">
        <f>+Tabla1[[#This Row],[Monto Facturado RD$]]</f>
        <v>89120</v>
      </c>
      <c r="I45" s="29">
        <f>+Tabla1[[#This Row],[Monto Facturado RD$]]-Tabla1[[#This Row],[Monto Pagado RD$ ]]</f>
        <v>0</v>
      </c>
      <c r="J45" s="27" t="s">
        <v>469</v>
      </c>
      <c r="K45" s="30">
        <f>+Tabla1[[#This Row],[Fecha Documento de Pago]]+15</f>
        <v>44642</v>
      </c>
    </row>
    <row r="46" spans="1:11" ht="105" x14ac:dyDescent="0.25">
      <c r="A46" s="14">
        <v>76</v>
      </c>
      <c r="B46" s="26" t="s">
        <v>160</v>
      </c>
      <c r="C46" s="27" t="s">
        <v>227</v>
      </c>
      <c r="D46" s="26" t="s">
        <v>158</v>
      </c>
      <c r="E46" s="27" t="s">
        <v>225</v>
      </c>
      <c r="F46" s="27" t="s">
        <v>226</v>
      </c>
      <c r="G46" s="28">
        <v>39799.040000000001</v>
      </c>
      <c r="H46" s="29">
        <f>+Tabla1[[#This Row],[Monto Facturado RD$]]</f>
        <v>39799.040000000001</v>
      </c>
      <c r="I46" s="29">
        <f>+Tabla1[[#This Row],[Monto Facturado RD$]]-Tabla1[[#This Row],[Monto Pagado RD$ ]]</f>
        <v>0</v>
      </c>
      <c r="J46" s="27" t="s">
        <v>469</v>
      </c>
      <c r="K46" s="30">
        <f>+Tabla1[[#This Row],[Fecha Documento de Pago]]+15</f>
        <v>44642</v>
      </c>
    </row>
    <row r="47" spans="1:11" ht="135" x14ac:dyDescent="0.25">
      <c r="A47" s="14">
        <v>114</v>
      </c>
      <c r="B47" s="26" t="s">
        <v>160</v>
      </c>
      <c r="C47" s="27" t="s">
        <v>322</v>
      </c>
      <c r="D47" s="26" t="s">
        <v>61</v>
      </c>
      <c r="E47" s="27" t="s">
        <v>320</v>
      </c>
      <c r="F47" s="27" t="s">
        <v>321</v>
      </c>
      <c r="G47" s="28">
        <v>106152.8</v>
      </c>
      <c r="H47" s="29">
        <f>+Tabla1[[#This Row],[Monto Facturado RD$]]</f>
        <v>106152.8</v>
      </c>
      <c r="I47" s="29">
        <f>+Tabla1[[#This Row],[Monto Facturado RD$]]-Tabla1[[#This Row],[Monto Pagado RD$ ]]</f>
        <v>0</v>
      </c>
      <c r="J47" s="27" t="s">
        <v>469</v>
      </c>
      <c r="K47" s="30">
        <f>+Tabla1[[#This Row],[Fecha Documento de Pago]]+15</f>
        <v>44642</v>
      </c>
    </row>
    <row r="48" spans="1:11" ht="150" x14ac:dyDescent="0.25">
      <c r="A48" s="14">
        <v>131</v>
      </c>
      <c r="B48" s="26" t="s">
        <v>160</v>
      </c>
      <c r="C48" s="27" t="s">
        <v>357</v>
      </c>
      <c r="D48" s="26" t="s">
        <v>356</v>
      </c>
      <c r="E48" s="27" t="s">
        <v>354</v>
      </c>
      <c r="F48" s="27" t="s">
        <v>355</v>
      </c>
      <c r="G48" s="28">
        <v>62193.919999999998</v>
      </c>
      <c r="H48" s="29">
        <f>+Tabla1[[#This Row],[Monto Facturado RD$]]</f>
        <v>62193.919999999998</v>
      </c>
      <c r="I48" s="29">
        <f>+Tabla1[[#This Row],[Monto Facturado RD$]]-Tabla1[[#This Row],[Monto Pagado RD$ ]]</f>
        <v>0</v>
      </c>
      <c r="J48" s="27" t="s">
        <v>469</v>
      </c>
      <c r="K48" s="30">
        <f>+Tabla1[[#This Row],[Fecha Documento de Pago]]+15</f>
        <v>44642</v>
      </c>
    </row>
    <row r="49" spans="1:11" ht="150" x14ac:dyDescent="0.25">
      <c r="A49" s="14">
        <v>1</v>
      </c>
      <c r="B49" s="26" t="s">
        <v>3</v>
      </c>
      <c r="C49" s="27" t="s">
        <v>9</v>
      </c>
      <c r="D49" s="26" t="s">
        <v>7</v>
      </c>
      <c r="E49" s="27" t="s">
        <v>5</v>
      </c>
      <c r="F49" s="27" t="s">
        <v>6</v>
      </c>
      <c r="G49" s="28">
        <v>2567783.46</v>
      </c>
      <c r="H49" s="29">
        <f>+Tabla1[[#This Row],[Monto Facturado RD$]]</f>
        <v>2567783.46</v>
      </c>
      <c r="I49" s="29">
        <f>+Tabla1[[#This Row],[Monto Facturado RD$]]-Tabla1[[#This Row],[Monto Pagado RD$ ]]</f>
        <v>0</v>
      </c>
      <c r="J49" s="27" t="s">
        <v>469</v>
      </c>
      <c r="K49" s="30">
        <f>+Tabla1[[#This Row],[Fecha Documento de Pago]]+15</f>
        <v>44643</v>
      </c>
    </row>
    <row r="50" spans="1:11" ht="150" x14ac:dyDescent="0.25">
      <c r="A50" s="14">
        <v>2</v>
      </c>
      <c r="B50" s="26" t="s">
        <v>3</v>
      </c>
      <c r="C50" s="27" t="s">
        <v>9</v>
      </c>
      <c r="D50" s="26" t="s">
        <v>10</v>
      </c>
      <c r="E50" s="27" t="s">
        <v>5</v>
      </c>
      <c r="F50" s="27" t="s">
        <v>6</v>
      </c>
      <c r="G50" s="28">
        <v>2567783.4700000002</v>
      </c>
      <c r="H50" s="29">
        <f>+Tabla1[[#This Row],[Monto Facturado RD$]]</f>
        <v>2567783.4700000002</v>
      </c>
      <c r="I50" s="29">
        <f>+Tabla1[[#This Row],[Monto Facturado RD$]]-Tabla1[[#This Row],[Monto Pagado RD$ ]]</f>
        <v>0</v>
      </c>
      <c r="J50" s="27" t="s">
        <v>469</v>
      </c>
      <c r="K50" s="30">
        <f>+Tabla1[[#This Row],[Fecha Documento de Pago]]+15</f>
        <v>44643</v>
      </c>
    </row>
    <row r="51" spans="1:11" ht="150" x14ac:dyDescent="0.25">
      <c r="A51" s="14">
        <v>3</v>
      </c>
      <c r="B51" s="26" t="s">
        <v>3</v>
      </c>
      <c r="C51" s="27" t="s">
        <v>9</v>
      </c>
      <c r="D51" s="26" t="s">
        <v>11</v>
      </c>
      <c r="E51" s="27" t="s">
        <v>5</v>
      </c>
      <c r="F51" s="27" t="s">
        <v>6</v>
      </c>
      <c r="G51" s="28">
        <v>2819018.09</v>
      </c>
      <c r="H51" s="29">
        <f>+Tabla1[[#This Row],[Monto Facturado RD$]]</f>
        <v>2819018.09</v>
      </c>
      <c r="I51" s="29">
        <f>+Tabla1[[#This Row],[Monto Facturado RD$]]-Tabla1[[#This Row],[Monto Pagado RD$ ]]</f>
        <v>0</v>
      </c>
      <c r="J51" s="27" t="s">
        <v>469</v>
      </c>
      <c r="K51" s="30">
        <f>+Tabla1[[#This Row],[Fecha Documento de Pago]]+15</f>
        <v>44643</v>
      </c>
    </row>
    <row r="52" spans="1:11" ht="180" x14ac:dyDescent="0.25">
      <c r="A52" s="14">
        <v>6</v>
      </c>
      <c r="B52" s="26" t="s">
        <v>3</v>
      </c>
      <c r="C52" s="27" t="s">
        <v>26</v>
      </c>
      <c r="D52" s="26" t="s">
        <v>25</v>
      </c>
      <c r="E52" s="27" t="s">
        <v>23</v>
      </c>
      <c r="F52" s="27" t="s">
        <v>24</v>
      </c>
      <c r="G52" s="28">
        <v>728727.07</v>
      </c>
      <c r="H52" s="29">
        <f>+Tabla1[[#This Row],[Monto Facturado RD$]]</f>
        <v>728727.07</v>
      </c>
      <c r="I52" s="29">
        <f>+Tabla1[[#This Row],[Monto Facturado RD$]]-Tabla1[[#This Row],[Monto Pagado RD$ ]]</f>
        <v>0</v>
      </c>
      <c r="J52" s="27" t="s">
        <v>469</v>
      </c>
      <c r="K52" s="30">
        <f>+Tabla1[[#This Row],[Fecha Documento de Pago]]+15</f>
        <v>44643</v>
      </c>
    </row>
    <row r="53" spans="1:11" ht="180" x14ac:dyDescent="0.25">
      <c r="A53" s="14">
        <v>7</v>
      </c>
      <c r="B53" s="26" t="s">
        <v>3</v>
      </c>
      <c r="C53" s="27" t="s">
        <v>26</v>
      </c>
      <c r="D53" s="26" t="s">
        <v>27</v>
      </c>
      <c r="E53" s="27" t="s">
        <v>23</v>
      </c>
      <c r="F53" s="27" t="s">
        <v>24</v>
      </c>
      <c r="G53" s="28">
        <v>1190234.03</v>
      </c>
      <c r="H53" s="29">
        <f>+Tabla1[[#This Row],[Monto Facturado RD$]]</f>
        <v>1190234.03</v>
      </c>
      <c r="I53" s="29">
        <f>+Tabla1[[#This Row],[Monto Facturado RD$]]-Tabla1[[#This Row],[Monto Pagado RD$ ]]</f>
        <v>0</v>
      </c>
      <c r="J53" s="27" t="s">
        <v>469</v>
      </c>
      <c r="K53" s="30">
        <f>+Tabla1[[#This Row],[Fecha Documento de Pago]]+15</f>
        <v>44643</v>
      </c>
    </row>
    <row r="54" spans="1:11" ht="90" x14ac:dyDescent="0.25">
      <c r="A54" s="14">
        <v>12</v>
      </c>
      <c r="B54" s="26" t="s">
        <v>3</v>
      </c>
      <c r="C54" s="27" t="s">
        <v>49</v>
      </c>
      <c r="D54" s="26" t="s">
        <v>48</v>
      </c>
      <c r="E54" s="27" t="s">
        <v>46</v>
      </c>
      <c r="F54" s="27" t="s">
        <v>47</v>
      </c>
      <c r="G54" s="28">
        <v>16826.2</v>
      </c>
      <c r="H54" s="29">
        <f>+Tabla1[[#This Row],[Monto Facturado RD$]]</f>
        <v>16826.2</v>
      </c>
      <c r="I54" s="29">
        <f>+Tabla1[[#This Row],[Monto Facturado RD$]]-Tabla1[[#This Row],[Monto Pagado RD$ ]]</f>
        <v>0</v>
      </c>
      <c r="J54" s="27" t="s">
        <v>469</v>
      </c>
      <c r="K54" s="30">
        <f>+Tabla1[[#This Row],[Fecha Documento de Pago]]+15</f>
        <v>44643</v>
      </c>
    </row>
    <row r="55" spans="1:11" ht="150" x14ac:dyDescent="0.25">
      <c r="A55" s="14">
        <v>33</v>
      </c>
      <c r="B55" s="26" t="s">
        <v>3</v>
      </c>
      <c r="C55" s="27" t="s">
        <v>106</v>
      </c>
      <c r="D55" s="26" t="s">
        <v>90</v>
      </c>
      <c r="E55" s="27" t="s">
        <v>104</v>
      </c>
      <c r="F55" s="27" t="s">
        <v>105</v>
      </c>
      <c r="G55" s="28">
        <v>166094.54999999999</v>
      </c>
      <c r="H55" s="29">
        <f>+Tabla1[[#This Row],[Monto Facturado RD$]]</f>
        <v>166094.54999999999</v>
      </c>
      <c r="I55" s="29">
        <f>+Tabla1[[#This Row],[Monto Facturado RD$]]-Tabla1[[#This Row],[Monto Pagado RD$ ]]</f>
        <v>0</v>
      </c>
      <c r="J55" s="27" t="s">
        <v>469</v>
      </c>
      <c r="K55" s="30">
        <f>+Tabla1[[#This Row],[Fecha Documento de Pago]]+15</f>
        <v>44643</v>
      </c>
    </row>
    <row r="56" spans="1:11" ht="90" x14ac:dyDescent="0.25">
      <c r="A56" s="14">
        <v>47</v>
      </c>
      <c r="B56" s="26" t="s">
        <v>3</v>
      </c>
      <c r="C56" s="27" t="s">
        <v>153</v>
      </c>
      <c r="D56" s="26" t="s">
        <v>152</v>
      </c>
      <c r="E56" s="27" t="s">
        <v>150</v>
      </c>
      <c r="F56" s="27" t="s">
        <v>151</v>
      </c>
      <c r="G56" s="28">
        <v>12027</v>
      </c>
      <c r="H56" s="29">
        <f>+Tabla1[[#This Row],[Monto Facturado RD$]]</f>
        <v>12027</v>
      </c>
      <c r="I56" s="29">
        <f>+Tabla1[[#This Row],[Monto Facturado RD$]]-Tabla1[[#This Row],[Monto Pagado RD$ ]]</f>
        <v>0</v>
      </c>
      <c r="J56" s="27" t="s">
        <v>469</v>
      </c>
      <c r="K56" s="30">
        <f>+Tabla1[[#This Row],[Fecha Documento de Pago]]+15</f>
        <v>44643</v>
      </c>
    </row>
    <row r="57" spans="1:11" ht="105" x14ac:dyDescent="0.25">
      <c r="A57" s="14">
        <v>109</v>
      </c>
      <c r="B57" s="26" t="s">
        <v>3</v>
      </c>
      <c r="C57" s="27" t="s">
        <v>307</v>
      </c>
      <c r="D57" s="26" t="s">
        <v>148</v>
      </c>
      <c r="E57" s="27" t="s">
        <v>305</v>
      </c>
      <c r="F57" s="27" t="s">
        <v>306</v>
      </c>
      <c r="G57" s="28">
        <v>639480.52</v>
      </c>
      <c r="H57" s="29">
        <f>+Tabla1[[#This Row],[Monto Facturado RD$]]</f>
        <v>639480.52</v>
      </c>
      <c r="I57" s="29">
        <f>+Tabla1[[#This Row],[Monto Facturado RD$]]-Tabla1[[#This Row],[Monto Pagado RD$ ]]</f>
        <v>0</v>
      </c>
      <c r="J57" s="27" t="s">
        <v>469</v>
      </c>
      <c r="K57" s="30">
        <f>+Tabla1[[#This Row],[Fecha Documento de Pago]]+15</f>
        <v>44643</v>
      </c>
    </row>
    <row r="58" spans="1:11" ht="75" x14ac:dyDescent="0.25">
      <c r="A58" s="14">
        <v>127</v>
      </c>
      <c r="B58" s="26" t="s">
        <v>3</v>
      </c>
      <c r="C58" s="27" t="s">
        <v>350</v>
      </c>
      <c r="D58" s="26" t="s">
        <v>236</v>
      </c>
      <c r="E58" s="27" t="s">
        <v>348</v>
      </c>
      <c r="F58" s="27" t="s">
        <v>349</v>
      </c>
      <c r="G58" s="28">
        <v>7080</v>
      </c>
      <c r="H58" s="29">
        <f>+Tabla1[[#This Row],[Monto Facturado RD$]]</f>
        <v>7080</v>
      </c>
      <c r="I58" s="29">
        <f>+Tabla1[[#This Row],[Monto Facturado RD$]]-Tabla1[[#This Row],[Monto Pagado RD$ ]]</f>
        <v>0</v>
      </c>
      <c r="J58" s="27" t="s">
        <v>469</v>
      </c>
      <c r="K58" s="30">
        <f>+Tabla1[[#This Row],[Fecha Documento de Pago]]+15</f>
        <v>44643</v>
      </c>
    </row>
    <row r="59" spans="1:11" ht="75" x14ac:dyDescent="0.25">
      <c r="A59" s="14">
        <v>128</v>
      </c>
      <c r="B59" s="26" t="s">
        <v>3</v>
      </c>
      <c r="C59" s="27" t="s">
        <v>350</v>
      </c>
      <c r="D59" s="26" t="s">
        <v>142</v>
      </c>
      <c r="E59" s="27" t="s">
        <v>348</v>
      </c>
      <c r="F59" s="27" t="s">
        <v>349</v>
      </c>
      <c r="G59" s="28">
        <v>7080</v>
      </c>
      <c r="H59" s="29">
        <f>+Tabla1[[#This Row],[Monto Facturado RD$]]</f>
        <v>7080</v>
      </c>
      <c r="I59" s="29">
        <f>+Tabla1[[#This Row],[Monto Facturado RD$]]-Tabla1[[#This Row],[Monto Pagado RD$ ]]</f>
        <v>0</v>
      </c>
      <c r="J59" s="27" t="s">
        <v>469</v>
      </c>
      <c r="K59" s="30">
        <f>+Tabla1[[#This Row],[Fecha Documento de Pago]]+15</f>
        <v>44643</v>
      </c>
    </row>
    <row r="60" spans="1:11" ht="75" x14ac:dyDescent="0.25">
      <c r="A60" s="14">
        <v>129</v>
      </c>
      <c r="B60" s="26" t="s">
        <v>3</v>
      </c>
      <c r="C60" s="27" t="s">
        <v>350</v>
      </c>
      <c r="D60" s="26" t="s">
        <v>30</v>
      </c>
      <c r="E60" s="27" t="s">
        <v>348</v>
      </c>
      <c r="F60" s="27" t="s">
        <v>349</v>
      </c>
      <c r="G60" s="28">
        <v>7080</v>
      </c>
      <c r="H60" s="29">
        <f>+Tabla1[[#This Row],[Monto Facturado RD$]]</f>
        <v>7080</v>
      </c>
      <c r="I60" s="29">
        <f>+Tabla1[[#This Row],[Monto Facturado RD$]]-Tabla1[[#This Row],[Monto Pagado RD$ ]]</f>
        <v>0</v>
      </c>
      <c r="J60" s="27" t="s">
        <v>469</v>
      </c>
      <c r="K60" s="30">
        <f>+Tabla1[[#This Row],[Fecha Documento de Pago]]+15</f>
        <v>44643</v>
      </c>
    </row>
    <row r="61" spans="1:11" ht="135" x14ac:dyDescent="0.25">
      <c r="A61" s="14">
        <v>135</v>
      </c>
      <c r="B61" s="26" t="s">
        <v>3</v>
      </c>
      <c r="C61" s="27" t="s">
        <v>369</v>
      </c>
      <c r="D61" s="26" t="s">
        <v>236</v>
      </c>
      <c r="E61" s="27" t="s">
        <v>365</v>
      </c>
      <c r="F61" s="27" t="s">
        <v>368</v>
      </c>
      <c r="G61" s="28">
        <v>206500</v>
      </c>
      <c r="H61" s="29">
        <f>+Tabla1[[#This Row],[Monto Facturado RD$]]</f>
        <v>206500</v>
      </c>
      <c r="I61" s="29">
        <f>+Tabla1[[#This Row],[Monto Facturado RD$]]-Tabla1[[#This Row],[Monto Pagado RD$ ]]</f>
        <v>0</v>
      </c>
      <c r="J61" s="27" t="s">
        <v>469</v>
      </c>
      <c r="K61" s="30">
        <f>+Tabla1[[#This Row],[Fecha Documento de Pago]]+15</f>
        <v>44643</v>
      </c>
    </row>
    <row r="62" spans="1:11" ht="135" x14ac:dyDescent="0.25">
      <c r="A62" s="14">
        <v>143</v>
      </c>
      <c r="B62" s="26" t="s">
        <v>3</v>
      </c>
      <c r="C62" s="27" t="s">
        <v>390</v>
      </c>
      <c r="D62" s="26" t="s">
        <v>95</v>
      </c>
      <c r="E62" s="27" t="s">
        <v>388</v>
      </c>
      <c r="F62" s="27" t="s">
        <v>389</v>
      </c>
      <c r="G62" s="28">
        <v>497928</v>
      </c>
      <c r="H62" s="29">
        <f>+Tabla1[[#This Row],[Monto Facturado RD$]]</f>
        <v>497928</v>
      </c>
      <c r="I62" s="29">
        <f>+Tabla1[[#This Row],[Monto Facturado RD$]]-Tabla1[[#This Row],[Monto Pagado RD$ ]]</f>
        <v>0</v>
      </c>
      <c r="J62" s="27" t="s">
        <v>469</v>
      </c>
      <c r="K62" s="30">
        <f>+Tabla1[[#This Row],[Fecha Documento de Pago]]+15</f>
        <v>44643</v>
      </c>
    </row>
    <row r="63" spans="1:11" ht="105" x14ac:dyDescent="0.25">
      <c r="A63" s="14">
        <v>46</v>
      </c>
      <c r="B63" s="26" t="s">
        <v>101</v>
      </c>
      <c r="C63" s="27" t="s">
        <v>149</v>
      </c>
      <c r="D63" s="26" t="s">
        <v>148</v>
      </c>
      <c r="E63" s="27" t="s">
        <v>144</v>
      </c>
      <c r="F63" s="27" t="s">
        <v>147</v>
      </c>
      <c r="G63" s="28">
        <v>101500</v>
      </c>
      <c r="H63" s="29">
        <f>+Tabla1[[#This Row],[Monto Facturado RD$]]</f>
        <v>101500</v>
      </c>
      <c r="I63" s="29">
        <f>+Tabla1[[#This Row],[Monto Facturado RD$]]-Tabla1[[#This Row],[Monto Pagado RD$ ]]</f>
        <v>0</v>
      </c>
      <c r="J63" s="27" t="s">
        <v>469</v>
      </c>
      <c r="K63" s="30">
        <f>+Tabla1[[#This Row],[Fecha Documento de Pago]]+15</f>
        <v>44644</v>
      </c>
    </row>
    <row r="64" spans="1:11" ht="165" x14ac:dyDescent="0.25">
      <c r="A64" s="14">
        <v>99</v>
      </c>
      <c r="B64" s="26" t="s">
        <v>101</v>
      </c>
      <c r="C64" s="27" t="s">
        <v>283</v>
      </c>
      <c r="D64" s="26" t="s">
        <v>282</v>
      </c>
      <c r="E64" s="27" t="s">
        <v>280</v>
      </c>
      <c r="F64" s="27" t="s">
        <v>281</v>
      </c>
      <c r="G64" s="28">
        <v>1000000</v>
      </c>
      <c r="H64" s="29">
        <f>+Tabla1[[#This Row],[Monto Facturado RD$]]</f>
        <v>1000000</v>
      </c>
      <c r="I64" s="29">
        <f>+Tabla1[[#This Row],[Monto Facturado RD$]]-Tabla1[[#This Row],[Monto Pagado RD$ ]]</f>
        <v>0</v>
      </c>
      <c r="J64" s="27" t="s">
        <v>469</v>
      </c>
      <c r="K64" s="30">
        <f>+Tabla1[[#This Row],[Fecha Documento de Pago]]+15</f>
        <v>44644</v>
      </c>
    </row>
    <row r="65" spans="1:11" ht="150" x14ac:dyDescent="0.25">
      <c r="A65" s="14">
        <v>30</v>
      </c>
      <c r="B65" s="26" t="s">
        <v>51</v>
      </c>
      <c r="C65" s="27" t="s">
        <v>98</v>
      </c>
      <c r="D65" s="26" t="s">
        <v>61</v>
      </c>
      <c r="E65" s="27" t="s">
        <v>96</v>
      </c>
      <c r="F65" s="27" t="s">
        <v>97</v>
      </c>
      <c r="G65" s="28">
        <v>37636.1</v>
      </c>
      <c r="H65" s="29">
        <f>+Tabla1[[#This Row],[Monto Facturado RD$]]</f>
        <v>37636.1</v>
      </c>
      <c r="I65" s="29">
        <f>+Tabla1[[#This Row],[Monto Facturado RD$]]-Tabla1[[#This Row],[Monto Pagado RD$ ]]</f>
        <v>0</v>
      </c>
      <c r="J65" s="27" t="s">
        <v>469</v>
      </c>
      <c r="K65" s="30">
        <f>+Tabla1[[#This Row],[Fecha Documento de Pago]]+15</f>
        <v>44645</v>
      </c>
    </row>
    <row r="66" spans="1:11" ht="150" x14ac:dyDescent="0.25">
      <c r="A66" s="14">
        <v>31</v>
      </c>
      <c r="B66" s="26" t="s">
        <v>51</v>
      </c>
      <c r="C66" s="27" t="s">
        <v>98</v>
      </c>
      <c r="D66" s="26" t="s">
        <v>63</v>
      </c>
      <c r="E66" s="27" t="s">
        <v>96</v>
      </c>
      <c r="F66" s="27" t="s">
        <v>97</v>
      </c>
      <c r="G66" s="28">
        <v>6342.5</v>
      </c>
      <c r="H66" s="29">
        <f>+Tabla1[[#This Row],[Monto Facturado RD$]]</f>
        <v>6342.5</v>
      </c>
      <c r="I66" s="29">
        <f>+Tabla1[[#This Row],[Monto Facturado RD$]]-Tabla1[[#This Row],[Monto Pagado RD$ ]]</f>
        <v>0</v>
      </c>
      <c r="J66" s="27" t="s">
        <v>469</v>
      </c>
      <c r="K66" s="30">
        <f>+Tabla1[[#This Row],[Fecha Documento de Pago]]+15</f>
        <v>44645</v>
      </c>
    </row>
    <row r="67" spans="1:11" ht="120" x14ac:dyDescent="0.25">
      <c r="A67" s="14">
        <v>34</v>
      </c>
      <c r="B67" s="26" t="s">
        <v>51</v>
      </c>
      <c r="C67" s="27" t="s">
        <v>110</v>
      </c>
      <c r="D67" s="26" t="s">
        <v>109</v>
      </c>
      <c r="E67" s="27" t="s">
        <v>107</v>
      </c>
      <c r="F67" s="27" t="s">
        <v>108</v>
      </c>
      <c r="G67" s="28">
        <v>71362.86</v>
      </c>
      <c r="H67" s="29">
        <f>+Tabla1[[#This Row],[Monto Facturado RD$]]</f>
        <v>71362.86</v>
      </c>
      <c r="I67" s="29">
        <f>+Tabla1[[#This Row],[Monto Facturado RD$]]-Tabla1[[#This Row],[Monto Pagado RD$ ]]</f>
        <v>0</v>
      </c>
      <c r="J67" s="27" t="s">
        <v>469</v>
      </c>
      <c r="K67" s="30">
        <f>+Tabla1[[#This Row],[Fecha Documento de Pago]]+15</f>
        <v>44645</v>
      </c>
    </row>
    <row r="68" spans="1:11" ht="90" x14ac:dyDescent="0.25">
      <c r="A68" s="14">
        <v>37</v>
      </c>
      <c r="B68" s="26" t="s">
        <v>51</v>
      </c>
      <c r="C68" s="27" t="s">
        <v>120</v>
      </c>
      <c r="D68" s="26" t="s">
        <v>91</v>
      </c>
      <c r="E68" s="27" t="s">
        <v>118</v>
      </c>
      <c r="F68" s="27" t="s">
        <v>119</v>
      </c>
      <c r="G68" s="28">
        <v>17546.28</v>
      </c>
      <c r="H68" s="29">
        <f>+Tabla1[[#This Row],[Monto Facturado RD$]]</f>
        <v>17546.28</v>
      </c>
      <c r="I68" s="29">
        <f>+Tabla1[[#This Row],[Monto Facturado RD$]]-Tabla1[[#This Row],[Monto Pagado RD$ ]]</f>
        <v>0</v>
      </c>
      <c r="J68" s="27" t="s">
        <v>469</v>
      </c>
      <c r="K68" s="30">
        <f>+Tabla1[[#This Row],[Fecha Documento de Pago]]+15</f>
        <v>44645</v>
      </c>
    </row>
    <row r="69" spans="1:11" ht="105" x14ac:dyDescent="0.25">
      <c r="A69" s="14">
        <v>98</v>
      </c>
      <c r="B69" s="26" t="s">
        <v>51</v>
      </c>
      <c r="C69" s="27" t="s">
        <v>279</v>
      </c>
      <c r="D69" s="26" t="s">
        <v>78</v>
      </c>
      <c r="E69" s="27" t="s">
        <v>277</v>
      </c>
      <c r="F69" s="27" t="s">
        <v>278</v>
      </c>
      <c r="G69" s="28">
        <v>34420.480000000003</v>
      </c>
      <c r="H69" s="29">
        <f>+Tabla1[[#This Row],[Monto Facturado RD$]]</f>
        <v>34420.480000000003</v>
      </c>
      <c r="I69" s="29">
        <f>+Tabla1[[#This Row],[Monto Facturado RD$]]-Tabla1[[#This Row],[Monto Pagado RD$ ]]</f>
        <v>0</v>
      </c>
      <c r="J69" s="27" t="s">
        <v>469</v>
      </c>
      <c r="K69" s="30">
        <f>+Tabla1[[#This Row],[Fecha Documento de Pago]]+15</f>
        <v>44645</v>
      </c>
    </row>
    <row r="70" spans="1:11" ht="135" x14ac:dyDescent="0.25">
      <c r="A70" s="14">
        <v>4</v>
      </c>
      <c r="B70" s="26" t="s">
        <v>16</v>
      </c>
      <c r="C70" s="27" t="s">
        <v>17</v>
      </c>
      <c r="D70" s="26" t="s">
        <v>14</v>
      </c>
      <c r="E70" s="27" t="s">
        <v>12</v>
      </c>
      <c r="F70" s="27" t="s">
        <v>13</v>
      </c>
      <c r="G70" s="28">
        <v>67683.210000000006</v>
      </c>
      <c r="H70" s="29">
        <f>+Tabla1[[#This Row],[Monto Facturado RD$]]</f>
        <v>67683.210000000006</v>
      </c>
      <c r="I70" s="29">
        <f>+Tabla1[[#This Row],[Monto Facturado RD$]]-Tabla1[[#This Row],[Monto Pagado RD$ ]]</f>
        <v>0</v>
      </c>
      <c r="J70" s="27" t="s">
        <v>469</v>
      </c>
      <c r="K70" s="30">
        <f>+Tabla1[[#This Row],[Fecha Documento de Pago]]+15</f>
        <v>44646</v>
      </c>
    </row>
    <row r="71" spans="1:11" ht="165" x14ac:dyDescent="0.25">
      <c r="A71" s="14">
        <v>8</v>
      </c>
      <c r="B71" s="26" t="s">
        <v>16</v>
      </c>
      <c r="C71" s="27" t="s">
        <v>32</v>
      </c>
      <c r="D71" s="26" t="s">
        <v>30</v>
      </c>
      <c r="E71" s="27" t="s">
        <v>28</v>
      </c>
      <c r="F71" s="27" t="s">
        <v>29</v>
      </c>
      <c r="G71" s="28">
        <v>206743.18</v>
      </c>
      <c r="H71" s="29">
        <f>+Tabla1[[#This Row],[Monto Facturado RD$]]</f>
        <v>206743.18</v>
      </c>
      <c r="I71" s="29">
        <f>+Tabla1[[#This Row],[Monto Facturado RD$]]-Tabla1[[#This Row],[Monto Pagado RD$ ]]</f>
        <v>0</v>
      </c>
      <c r="J71" s="27" t="s">
        <v>469</v>
      </c>
      <c r="K71" s="30">
        <f>+Tabla1[[#This Row],[Fecha Documento de Pago]]+15</f>
        <v>44646</v>
      </c>
    </row>
    <row r="72" spans="1:11" ht="90" x14ac:dyDescent="0.25">
      <c r="A72" s="14">
        <v>16</v>
      </c>
      <c r="B72" s="26" t="s">
        <v>16</v>
      </c>
      <c r="C72" s="27" t="s">
        <v>62</v>
      </c>
      <c r="D72" s="26" t="s">
        <v>61</v>
      </c>
      <c r="E72" s="27" t="s">
        <v>59</v>
      </c>
      <c r="F72" s="27" t="s">
        <v>60</v>
      </c>
      <c r="G72" s="28">
        <v>58341.09</v>
      </c>
      <c r="H72" s="29">
        <f>+Tabla1[[#This Row],[Monto Facturado RD$]]</f>
        <v>58341.09</v>
      </c>
      <c r="I72" s="29">
        <f>+Tabla1[[#This Row],[Monto Facturado RD$]]-Tabla1[[#This Row],[Monto Pagado RD$ ]]</f>
        <v>0</v>
      </c>
      <c r="J72" s="27" t="s">
        <v>469</v>
      </c>
      <c r="K72" s="30">
        <f>+Tabla1[[#This Row],[Fecha Documento de Pago]]+15</f>
        <v>44646</v>
      </c>
    </row>
    <row r="73" spans="1:11" ht="90" x14ac:dyDescent="0.25">
      <c r="A73" s="14">
        <v>17</v>
      </c>
      <c r="B73" s="26" t="s">
        <v>16</v>
      </c>
      <c r="C73" s="27" t="s">
        <v>62</v>
      </c>
      <c r="D73" s="26" t="s">
        <v>63</v>
      </c>
      <c r="E73" s="27" t="s">
        <v>59</v>
      </c>
      <c r="F73" s="27" t="s">
        <v>60</v>
      </c>
      <c r="G73" s="28">
        <v>175023.26</v>
      </c>
      <c r="H73" s="29">
        <f>+Tabla1[[#This Row],[Monto Facturado RD$]]</f>
        <v>175023.26</v>
      </c>
      <c r="I73" s="29">
        <f>+Tabla1[[#This Row],[Monto Facturado RD$]]-Tabla1[[#This Row],[Monto Pagado RD$ ]]</f>
        <v>0</v>
      </c>
      <c r="J73" s="27" t="s">
        <v>469</v>
      </c>
      <c r="K73" s="30">
        <f>+Tabla1[[#This Row],[Fecha Documento de Pago]]+15</f>
        <v>44646</v>
      </c>
    </row>
    <row r="74" spans="1:11" ht="105" x14ac:dyDescent="0.25">
      <c r="A74" s="14">
        <v>19</v>
      </c>
      <c r="B74" s="26" t="s">
        <v>16</v>
      </c>
      <c r="C74" s="27" t="s">
        <v>70</v>
      </c>
      <c r="D74" s="26" t="s">
        <v>69</v>
      </c>
      <c r="E74" s="27" t="s">
        <v>64</v>
      </c>
      <c r="F74" s="27" t="s">
        <v>68</v>
      </c>
      <c r="G74" s="28">
        <v>94400</v>
      </c>
      <c r="H74" s="29">
        <f>+Tabla1[[#This Row],[Monto Facturado RD$]]</f>
        <v>94400</v>
      </c>
      <c r="I74" s="29">
        <f>+Tabla1[[#This Row],[Monto Facturado RD$]]-Tabla1[[#This Row],[Monto Pagado RD$ ]]</f>
        <v>0</v>
      </c>
      <c r="J74" s="27" t="s">
        <v>469</v>
      </c>
      <c r="K74" s="30">
        <f>+Tabla1[[#This Row],[Fecha Documento de Pago]]+15</f>
        <v>44646</v>
      </c>
    </row>
    <row r="75" spans="1:11" ht="105" x14ac:dyDescent="0.25">
      <c r="A75" s="14">
        <v>20</v>
      </c>
      <c r="B75" s="26" t="s">
        <v>16</v>
      </c>
      <c r="C75" s="27" t="s">
        <v>70</v>
      </c>
      <c r="D75" s="26" t="s">
        <v>63</v>
      </c>
      <c r="E75" s="27" t="s">
        <v>64</v>
      </c>
      <c r="F75" s="27" t="s">
        <v>68</v>
      </c>
      <c r="G75" s="28">
        <v>283200</v>
      </c>
      <c r="H75" s="29">
        <f>+Tabla1[[#This Row],[Monto Facturado RD$]]</f>
        <v>283200</v>
      </c>
      <c r="I75" s="29">
        <f>+Tabla1[[#This Row],[Monto Facturado RD$]]-Tabla1[[#This Row],[Monto Pagado RD$ ]]</f>
        <v>0</v>
      </c>
      <c r="J75" s="27" t="s">
        <v>469</v>
      </c>
      <c r="K75" s="30">
        <f>+Tabla1[[#This Row],[Fecha Documento de Pago]]+15</f>
        <v>44646</v>
      </c>
    </row>
    <row r="76" spans="1:11" ht="90" x14ac:dyDescent="0.25">
      <c r="A76" s="14">
        <v>25</v>
      </c>
      <c r="B76" s="26" t="s">
        <v>16</v>
      </c>
      <c r="C76" s="27" t="s">
        <v>85</v>
      </c>
      <c r="D76" s="26" t="s">
        <v>83</v>
      </c>
      <c r="E76" s="27" t="s">
        <v>81</v>
      </c>
      <c r="F76" s="27" t="s">
        <v>82</v>
      </c>
      <c r="G76" s="28">
        <v>10200</v>
      </c>
      <c r="H76" s="29">
        <f>+Tabla1[[#This Row],[Monto Facturado RD$]]</f>
        <v>10200</v>
      </c>
      <c r="I76" s="29">
        <f>+Tabla1[[#This Row],[Monto Facturado RD$]]-Tabla1[[#This Row],[Monto Pagado RD$ ]]</f>
        <v>0</v>
      </c>
      <c r="J76" s="27" t="s">
        <v>469</v>
      </c>
      <c r="K76" s="30">
        <f>+Tabla1[[#This Row],[Fecha Documento de Pago]]+15</f>
        <v>44646</v>
      </c>
    </row>
    <row r="77" spans="1:11" ht="90" x14ac:dyDescent="0.25">
      <c r="A77" s="14">
        <v>26</v>
      </c>
      <c r="B77" s="26" t="s">
        <v>16</v>
      </c>
      <c r="C77" s="27" t="s">
        <v>85</v>
      </c>
      <c r="D77" s="26" t="s">
        <v>86</v>
      </c>
      <c r="E77" s="27" t="s">
        <v>81</v>
      </c>
      <c r="F77" s="27" t="s">
        <v>82</v>
      </c>
      <c r="G77" s="28">
        <v>9120</v>
      </c>
      <c r="H77" s="29">
        <f>+Tabla1[[#This Row],[Monto Facturado RD$]]</f>
        <v>9120</v>
      </c>
      <c r="I77" s="29">
        <f>+Tabla1[[#This Row],[Monto Facturado RD$]]-Tabla1[[#This Row],[Monto Pagado RD$ ]]</f>
        <v>0</v>
      </c>
      <c r="J77" s="27" t="s">
        <v>469</v>
      </c>
      <c r="K77" s="30">
        <f>+Tabla1[[#This Row],[Fecha Documento de Pago]]+15</f>
        <v>44646</v>
      </c>
    </row>
    <row r="78" spans="1:11" ht="150" x14ac:dyDescent="0.25">
      <c r="A78" s="14">
        <v>36</v>
      </c>
      <c r="B78" s="26" t="s">
        <v>16</v>
      </c>
      <c r="C78" s="27" t="s">
        <v>117</v>
      </c>
      <c r="D78" s="26" t="s">
        <v>90</v>
      </c>
      <c r="E78" s="27" t="s">
        <v>115</v>
      </c>
      <c r="F78" s="27" t="s">
        <v>116</v>
      </c>
      <c r="G78" s="28">
        <v>416060.62</v>
      </c>
      <c r="H78" s="29">
        <f>+Tabla1[[#This Row],[Monto Facturado RD$]]</f>
        <v>416060.62</v>
      </c>
      <c r="I78" s="29">
        <f>+Tabla1[[#This Row],[Monto Facturado RD$]]-Tabla1[[#This Row],[Monto Pagado RD$ ]]</f>
        <v>0</v>
      </c>
      <c r="J78" s="27" t="s">
        <v>469</v>
      </c>
      <c r="K78" s="30">
        <f>+Tabla1[[#This Row],[Fecha Documento de Pago]]+15</f>
        <v>44646</v>
      </c>
    </row>
    <row r="79" spans="1:11" ht="120" x14ac:dyDescent="0.25">
      <c r="A79" s="14">
        <v>52</v>
      </c>
      <c r="B79" s="26" t="s">
        <v>16</v>
      </c>
      <c r="C79" s="27" t="s">
        <v>167</v>
      </c>
      <c r="D79" s="26" t="s">
        <v>11</v>
      </c>
      <c r="E79" s="27" t="s">
        <v>165</v>
      </c>
      <c r="F79" s="27" t="s">
        <v>166</v>
      </c>
      <c r="G79" s="28">
        <v>59946.3</v>
      </c>
      <c r="H79" s="29">
        <f>+Tabla1[[#This Row],[Monto Facturado RD$]]</f>
        <v>59946.3</v>
      </c>
      <c r="I79" s="29">
        <f>+Tabla1[[#This Row],[Monto Facturado RD$]]-Tabla1[[#This Row],[Monto Pagado RD$ ]]</f>
        <v>0</v>
      </c>
      <c r="J79" s="27" t="s">
        <v>469</v>
      </c>
      <c r="K79" s="30">
        <f>+Tabla1[[#This Row],[Fecha Documento de Pago]]+15</f>
        <v>44646</v>
      </c>
    </row>
    <row r="80" spans="1:11" ht="120" x14ac:dyDescent="0.25">
      <c r="A80" s="14">
        <v>120</v>
      </c>
      <c r="B80" s="26" t="s">
        <v>16</v>
      </c>
      <c r="C80" s="27" t="s">
        <v>338</v>
      </c>
      <c r="D80" s="26" t="s">
        <v>78</v>
      </c>
      <c r="E80" s="27" t="s">
        <v>336</v>
      </c>
      <c r="F80" s="27" t="s">
        <v>337</v>
      </c>
      <c r="G80" s="28">
        <v>90000</v>
      </c>
      <c r="H80" s="29">
        <f>+Tabla1[[#This Row],[Monto Facturado RD$]]</f>
        <v>90000</v>
      </c>
      <c r="I80" s="29">
        <f>+Tabla1[[#This Row],[Monto Facturado RD$]]-Tabla1[[#This Row],[Monto Pagado RD$ ]]</f>
        <v>0</v>
      </c>
      <c r="J80" s="27" t="s">
        <v>469</v>
      </c>
      <c r="K80" s="30">
        <f>+Tabla1[[#This Row],[Fecha Documento de Pago]]+15</f>
        <v>44646</v>
      </c>
    </row>
    <row r="81" spans="1:11" ht="120" x14ac:dyDescent="0.25">
      <c r="A81" s="14">
        <v>121</v>
      </c>
      <c r="B81" s="26" t="s">
        <v>16</v>
      </c>
      <c r="C81" s="27" t="s">
        <v>338</v>
      </c>
      <c r="D81" s="26" t="s">
        <v>4</v>
      </c>
      <c r="E81" s="27" t="s">
        <v>336</v>
      </c>
      <c r="F81" s="27" t="s">
        <v>337</v>
      </c>
      <c r="G81" s="28">
        <v>75000</v>
      </c>
      <c r="H81" s="29">
        <f>+Tabla1[[#This Row],[Monto Facturado RD$]]</f>
        <v>75000</v>
      </c>
      <c r="I81" s="29">
        <f>+Tabla1[[#This Row],[Monto Facturado RD$]]-Tabla1[[#This Row],[Monto Pagado RD$ ]]</f>
        <v>0</v>
      </c>
      <c r="J81" s="27" t="s">
        <v>469</v>
      </c>
      <c r="K81" s="30">
        <f>+Tabla1[[#This Row],[Fecha Documento de Pago]]+15</f>
        <v>44646</v>
      </c>
    </row>
    <row r="82" spans="1:11" ht="135" x14ac:dyDescent="0.25">
      <c r="A82" s="14">
        <v>149</v>
      </c>
      <c r="B82" s="26" t="s">
        <v>16</v>
      </c>
      <c r="C82" s="27" t="s">
        <v>401</v>
      </c>
      <c r="D82" s="26" t="s">
        <v>90</v>
      </c>
      <c r="E82" s="27" t="s">
        <v>399</v>
      </c>
      <c r="F82" s="27" t="s">
        <v>400</v>
      </c>
      <c r="G82" s="28">
        <v>9346393.0600000005</v>
      </c>
      <c r="H82" s="29">
        <f>+Tabla1[[#This Row],[Monto Facturado RD$]]</f>
        <v>9346393.0600000005</v>
      </c>
      <c r="I82" s="29">
        <f>+Tabla1[[#This Row],[Monto Facturado RD$]]-Tabla1[[#This Row],[Monto Pagado RD$ ]]</f>
        <v>0</v>
      </c>
      <c r="J82" s="27" t="s">
        <v>469</v>
      </c>
      <c r="K82" s="30">
        <f>+Tabla1[[#This Row],[Fecha Documento de Pago]]+15</f>
        <v>44646</v>
      </c>
    </row>
    <row r="83" spans="1:11" ht="135" x14ac:dyDescent="0.25">
      <c r="A83" s="14">
        <v>9</v>
      </c>
      <c r="B83" s="26" t="s">
        <v>8</v>
      </c>
      <c r="C83" s="27" t="s">
        <v>35</v>
      </c>
      <c r="D83" s="26" t="s">
        <v>30</v>
      </c>
      <c r="E83" s="27" t="s">
        <v>28</v>
      </c>
      <c r="F83" s="27" t="s">
        <v>33</v>
      </c>
      <c r="G83" s="28">
        <v>146271.29</v>
      </c>
      <c r="H83" s="29">
        <f>+Tabla1[[#This Row],[Monto Facturado RD$]]</f>
        <v>146271.29</v>
      </c>
      <c r="I83" s="29">
        <f>+Tabla1[[#This Row],[Monto Facturado RD$]]-Tabla1[[#This Row],[Monto Pagado RD$ ]]</f>
        <v>0</v>
      </c>
      <c r="J83" s="27" t="s">
        <v>469</v>
      </c>
      <c r="K83" s="30">
        <f>+Tabla1[[#This Row],[Fecha Documento de Pago]]+15</f>
        <v>44649</v>
      </c>
    </row>
    <row r="84" spans="1:11" ht="120" x14ac:dyDescent="0.25">
      <c r="A84" s="14">
        <v>65</v>
      </c>
      <c r="B84" s="26" t="s">
        <v>8</v>
      </c>
      <c r="C84" s="27" t="s">
        <v>197</v>
      </c>
      <c r="D84" s="26" t="s">
        <v>196</v>
      </c>
      <c r="E84" s="27" t="s">
        <v>194</v>
      </c>
      <c r="F84" s="27" t="s">
        <v>195</v>
      </c>
      <c r="G84" s="28">
        <v>71644.59</v>
      </c>
      <c r="H84" s="29">
        <f>+Tabla1[[#This Row],[Monto Facturado RD$]]</f>
        <v>71644.59</v>
      </c>
      <c r="I84" s="29">
        <f>+Tabla1[[#This Row],[Monto Facturado RD$]]-Tabla1[[#This Row],[Monto Pagado RD$ ]]</f>
        <v>0</v>
      </c>
      <c r="J84" s="27" t="s">
        <v>469</v>
      </c>
      <c r="K84" s="30">
        <f>+Tabla1[[#This Row],[Fecha Documento de Pago]]+15</f>
        <v>44649</v>
      </c>
    </row>
    <row r="85" spans="1:11" ht="150" x14ac:dyDescent="0.25">
      <c r="A85" s="14">
        <v>10</v>
      </c>
      <c r="B85" s="26" t="s">
        <v>40</v>
      </c>
      <c r="C85" s="27" t="s">
        <v>41</v>
      </c>
      <c r="D85" s="26" t="s">
        <v>39</v>
      </c>
      <c r="E85" s="27" t="s">
        <v>37</v>
      </c>
      <c r="F85" s="27" t="s">
        <v>38</v>
      </c>
      <c r="G85" s="28">
        <v>73583.33</v>
      </c>
      <c r="H85" s="29">
        <f>+Tabla1[[#This Row],[Monto Facturado RD$]]</f>
        <v>73583.33</v>
      </c>
      <c r="I85" s="29">
        <f>+Tabla1[[#This Row],[Monto Facturado RD$]]-Tabla1[[#This Row],[Monto Pagado RD$ ]]</f>
        <v>0</v>
      </c>
      <c r="J85" s="27" t="s">
        <v>469</v>
      </c>
      <c r="K85" s="30">
        <f>+Tabla1[[#This Row],[Fecha Documento de Pago]]+15</f>
        <v>44650</v>
      </c>
    </row>
    <row r="86" spans="1:11" ht="105" x14ac:dyDescent="0.25">
      <c r="A86" s="14">
        <v>13</v>
      </c>
      <c r="B86" s="26" t="s">
        <v>40</v>
      </c>
      <c r="C86" s="27" t="s">
        <v>52</v>
      </c>
      <c r="D86" s="26" t="s">
        <v>51</v>
      </c>
      <c r="E86" s="27" t="s">
        <v>46</v>
      </c>
      <c r="F86" s="27" t="s">
        <v>50</v>
      </c>
      <c r="G86" s="28">
        <v>1423392.82</v>
      </c>
      <c r="H86" s="29">
        <f>+Tabla1[[#This Row],[Monto Facturado RD$]]</f>
        <v>1423392.82</v>
      </c>
      <c r="I86" s="29">
        <f>+Tabla1[[#This Row],[Monto Facturado RD$]]-Tabla1[[#This Row],[Monto Pagado RD$ ]]</f>
        <v>0</v>
      </c>
      <c r="J86" s="27" t="s">
        <v>469</v>
      </c>
      <c r="K86" s="30">
        <f>+Tabla1[[#This Row],[Fecha Documento de Pago]]+15</f>
        <v>44650</v>
      </c>
    </row>
    <row r="87" spans="1:11" ht="90" x14ac:dyDescent="0.25">
      <c r="A87" s="14">
        <v>14</v>
      </c>
      <c r="B87" s="26" t="s">
        <v>40</v>
      </c>
      <c r="C87" s="27" t="s">
        <v>56</v>
      </c>
      <c r="D87" s="26" t="s">
        <v>51</v>
      </c>
      <c r="E87" s="27" t="s">
        <v>46</v>
      </c>
      <c r="F87" s="27" t="s">
        <v>55</v>
      </c>
      <c r="G87" s="28">
        <v>393824.12</v>
      </c>
      <c r="H87" s="29">
        <f>+Tabla1[[#This Row],[Monto Facturado RD$]]</f>
        <v>393824.12</v>
      </c>
      <c r="I87" s="29">
        <f>+Tabla1[[#This Row],[Monto Facturado RD$]]-Tabla1[[#This Row],[Monto Pagado RD$ ]]</f>
        <v>0</v>
      </c>
      <c r="J87" s="27" t="s">
        <v>469</v>
      </c>
      <c r="K87" s="30">
        <f>+Tabla1[[#This Row],[Fecha Documento de Pago]]+15</f>
        <v>44650</v>
      </c>
    </row>
    <row r="88" spans="1:11" ht="105" x14ac:dyDescent="0.25">
      <c r="A88" s="14">
        <v>15</v>
      </c>
      <c r="B88" s="26" t="s">
        <v>40</v>
      </c>
      <c r="C88" s="27" t="s">
        <v>58</v>
      </c>
      <c r="D88" s="26" t="s">
        <v>51</v>
      </c>
      <c r="E88" s="27" t="s">
        <v>46</v>
      </c>
      <c r="F88" s="27" t="s">
        <v>57</v>
      </c>
      <c r="G88" s="28">
        <v>31600.26</v>
      </c>
      <c r="H88" s="29">
        <f>+Tabla1[[#This Row],[Monto Facturado RD$]]</f>
        <v>31600.26</v>
      </c>
      <c r="I88" s="29">
        <f>+Tabla1[[#This Row],[Monto Facturado RD$]]-Tabla1[[#This Row],[Monto Pagado RD$ ]]</f>
        <v>0</v>
      </c>
      <c r="J88" s="27" t="s">
        <v>469</v>
      </c>
      <c r="K88" s="30">
        <f>+Tabla1[[#This Row],[Fecha Documento de Pago]]+15</f>
        <v>44650</v>
      </c>
    </row>
    <row r="89" spans="1:11" ht="120" x14ac:dyDescent="0.25">
      <c r="A89" s="14">
        <v>82</v>
      </c>
      <c r="B89" s="26" t="s">
        <v>40</v>
      </c>
      <c r="C89" s="27" t="s">
        <v>241</v>
      </c>
      <c r="D89" s="26" t="s">
        <v>152</v>
      </c>
      <c r="E89" s="27" t="s">
        <v>239</v>
      </c>
      <c r="F89" s="27" t="s">
        <v>240</v>
      </c>
      <c r="G89" s="28">
        <v>38280</v>
      </c>
      <c r="H89" s="29">
        <f>+Tabla1[[#This Row],[Monto Facturado RD$]]</f>
        <v>38280</v>
      </c>
      <c r="I89" s="29">
        <f>+Tabla1[[#This Row],[Monto Facturado RD$]]-Tabla1[[#This Row],[Monto Pagado RD$ ]]</f>
        <v>0</v>
      </c>
      <c r="J89" s="27" t="s">
        <v>469</v>
      </c>
      <c r="K89" s="30">
        <f>+Tabla1[[#This Row],[Fecha Documento de Pago]]+15</f>
        <v>44650</v>
      </c>
    </row>
    <row r="90" spans="1:11" ht="120" x14ac:dyDescent="0.25">
      <c r="A90" s="14">
        <v>83</v>
      </c>
      <c r="B90" s="26" t="s">
        <v>40</v>
      </c>
      <c r="C90" s="27" t="s">
        <v>241</v>
      </c>
      <c r="D90" s="26" t="s">
        <v>27</v>
      </c>
      <c r="E90" s="27" t="s">
        <v>239</v>
      </c>
      <c r="F90" s="27" t="s">
        <v>240</v>
      </c>
      <c r="G90" s="28">
        <v>154000</v>
      </c>
      <c r="H90" s="29">
        <f>+Tabla1[[#This Row],[Monto Facturado RD$]]</f>
        <v>154000</v>
      </c>
      <c r="I90" s="29">
        <f>+Tabla1[[#This Row],[Monto Facturado RD$]]-Tabla1[[#This Row],[Monto Pagado RD$ ]]</f>
        <v>0</v>
      </c>
      <c r="J90" s="27" t="s">
        <v>469</v>
      </c>
      <c r="K90" s="30">
        <f>+Tabla1[[#This Row],[Fecha Documento de Pago]]+15</f>
        <v>44650</v>
      </c>
    </row>
    <row r="91" spans="1:11" ht="120" x14ac:dyDescent="0.25">
      <c r="A91" s="14">
        <v>84</v>
      </c>
      <c r="B91" s="26" t="s">
        <v>40</v>
      </c>
      <c r="C91" s="27" t="s">
        <v>241</v>
      </c>
      <c r="D91" s="26" t="s">
        <v>86</v>
      </c>
      <c r="E91" s="27" t="s">
        <v>239</v>
      </c>
      <c r="F91" s="27" t="s">
        <v>240</v>
      </c>
      <c r="G91" s="28">
        <v>22500</v>
      </c>
      <c r="H91" s="29">
        <f>+Tabla1[[#This Row],[Monto Facturado RD$]]</f>
        <v>22500</v>
      </c>
      <c r="I91" s="29">
        <f>+Tabla1[[#This Row],[Monto Facturado RD$]]-Tabla1[[#This Row],[Monto Pagado RD$ ]]</f>
        <v>0</v>
      </c>
      <c r="J91" s="27" t="s">
        <v>469</v>
      </c>
      <c r="K91" s="30">
        <f>+Tabla1[[#This Row],[Fecha Documento de Pago]]+15</f>
        <v>44650</v>
      </c>
    </row>
    <row r="92" spans="1:11" ht="90" x14ac:dyDescent="0.25">
      <c r="A92" s="14">
        <v>85</v>
      </c>
      <c r="B92" s="26" t="s">
        <v>40</v>
      </c>
      <c r="C92" s="27" t="s">
        <v>244</v>
      </c>
      <c r="D92" s="26" t="s">
        <v>170</v>
      </c>
      <c r="E92" s="27" t="s">
        <v>242</v>
      </c>
      <c r="F92" s="27" t="s">
        <v>243</v>
      </c>
      <c r="G92" s="28">
        <v>503173.24</v>
      </c>
      <c r="H92" s="29">
        <f>+Tabla1[[#This Row],[Monto Facturado RD$]]</f>
        <v>503173.24</v>
      </c>
      <c r="I92" s="29">
        <f>+Tabla1[[#This Row],[Monto Facturado RD$]]-Tabla1[[#This Row],[Monto Pagado RD$ ]]</f>
        <v>0</v>
      </c>
      <c r="J92" s="27" t="s">
        <v>469</v>
      </c>
      <c r="K92" s="30">
        <f>+Tabla1[[#This Row],[Fecha Documento de Pago]]+15</f>
        <v>44650</v>
      </c>
    </row>
    <row r="93" spans="1:11" ht="105" x14ac:dyDescent="0.25">
      <c r="A93" s="14">
        <v>89</v>
      </c>
      <c r="B93" s="26" t="s">
        <v>40</v>
      </c>
      <c r="C93" s="27" t="s">
        <v>255</v>
      </c>
      <c r="D93" s="26" t="s">
        <v>216</v>
      </c>
      <c r="E93" s="27" t="s">
        <v>253</v>
      </c>
      <c r="F93" s="27" t="s">
        <v>254</v>
      </c>
      <c r="G93" s="28">
        <v>122720</v>
      </c>
      <c r="H93" s="29">
        <f>+Tabla1[[#This Row],[Monto Facturado RD$]]</f>
        <v>122720</v>
      </c>
      <c r="I93" s="29">
        <f>+Tabla1[[#This Row],[Monto Facturado RD$]]-Tabla1[[#This Row],[Monto Pagado RD$ ]]</f>
        <v>0</v>
      </c>
      <c r="J93" s="27" t="s">
        <v>469</v>
      </c>
      <c r="K93" s="30">
        <f>+Tabla1[[#This Row],[Fecha Documento de Pago]]+15</f>
        <v>44650</v>
      </c>
    </row>
    <row r="94" spans="1:11" ht="105" x14ac:dyDescent="0.25">
      <c r="A94" s="14">
        <v>132</v>
      </c>
      <c r="B94" s="26" t="s">
        <v>40</v>
      </c>
      <c r="C94" s="27" t="s">
        <v>361</v>
      </c>
      <c r="D94" s="26" t="s">
        <v>360</v>
      </c>
      <c r="E94" s="27" t="s">
        <v>358</v>
      </c>
      <c r="F94" s="27" t="s">
        <v>359</v>
      </c>
      <c r="G94" s="28">
        <v>189390</v>
      </c>
      <c r="H94" s="29">
        <f>+Tabla1[[#This Row],[Monto Facturado RD$]]</f>
        <v>189390</v>
      </c>
      <c r="I94" s="29">
        <f>+Tabla1[[#This Row],[Monto Facturado RD$]]-Tabla1[[#This Row],[Monto Pagado RD$ ]]</f>
        <v>0</v>
      </c>
      <c r="J94" s="27" t="s">
        <v>469</v>
      </c>
      <c r="K94" s="30">
        <f>+Tabla1[[#This Row],[Fecha Documento de Pago]]+15</f>
        <v>44650</v>
      </c>
    </row>
    <row r="95" spans="1:11" ht="105" x14ac:dyDescent="0.25">
      <c r="A95" s="14">
        <v>63</v>
      </c>
      <c r="B95" s="26" t="s">
        <v>15</v>
      </c>
      <c r="C95" s="27" t="s">
        <v>190</v>
      </c>
      <c r="D95" s="26" t="s">
        <v>91</v>
      </c>
      <c r="E95" s="27" t="s">
        <v>188</v>
      </c>
      <c r="F95" s="27" t="s">
        <v>189</v>
      </c>
      <c r="G95" s="28">
        <v>750000</v>
      </c>
      <c r="H95" s="29">
        <f>+Tabla1[[#This Row],[Monto Facturado RD$]]</f>
        <v>750000</v>
      </c>
      <c r="I95" s="29">
        <f>+Tabla1[[#This Row],[Monto Facturado RD$]]-Tabla1[[#This Row],[Monto Pagado RD$ ]]</f>
        <v>0</v>
      </c>
      <c r="J95" s="27" t="s">
        <v>469</v>
      </c>
      <c r="K95" s="30">
        <f>+Tabla1[[#This Row],[Fecha Documento de Pago]]+15</f>
        <v>44651</v>
      </c>
    </row>
    <row r="96" spans="1:11" ht="165" x14ac:dyDescent="0.25">
      <c r="A96" s="14">
        <v>87</v>
      </c>
      <c r="B96" s="26" t="s">
        <v>15</v>
      </c>
      <c r="C96" s="27" t="s">
        <v>250</v>
      </c>
      <c r="D96" s="26" t="s">
        <v>61</v>
      </c>
      <c r="E96" s="27" t="s">
        <v>248</v>
      </c>
      <c r="F96" s="27" t="s">
        <v>249</v>
      </c>
      <c r="G96" s="28">
        <v>266916</v>
      </c>
      <c r="H96" s="29">
        <f>+Tabla1[[#This Row],[Monto Facturado RD$]]</f>
        <v>266916</v>
      </c>
      <c r="I96" s="29">
        <f>+Tabla1[[#This Row],[Monto Facturado RD$]]-Tabla1[[#This Row],[Monto Pagado RD$ ]]</f>
        <v>0</v>
      </c>
      <c r="J96" s="27" t="s">
        <v>469</v>
      </c>
      <c r="K96" s="30">
        <f>+Tabla1[[#This Row],[Fecha Documento de Pago]]+15</f>
        <v>44651</v>
      </c>
    </row>
    <row r="97" spans="1:11" ht="90" x14ac:dyDescent="0.25">
      <c r="A97" s="14">
        <v>138</v>
      </c>
      <c r="B97" s="26" t="s">
        <v>15</v>
      </c>
      <c r="C97" s="27" t="s">
        <v>375</v>
      </c>
      <c r="D97" s="26" t="s">
        <v>155</v>
      </c>
      <c r="E97" s="27" t="s">
        <v>373</v>
      </c>
      <c r="F97" s="27" t="s">
        <v>374</v>
      </c>
      <c r="G97" s="28">
        <v>10486</v>
      </c>
      <c r="H97" s="29">
        <f>+Tabla1[[#This Row],[Monto Facturado RD$]]</f>
        <v>10486</v>
      </c>
      <c r="I97" s="29">
        <f>+Tabla1[[#This Row],[Monto Facturado RD$]]-Tabla1[[#This Row],[Monto Pagado RD$ ]]</f>
        <v>0</v>
      </c>
      <c r="J97" s="27" t="s">
        <v>469</v>
      </c>
      <c r="K97" s="30">
        <f>+Tabla1[[#This Row],[Fecha Documento de Pago]]+15</f>
        <v>44651</v>
      </c>
    </row>
    <row r="98" spans="1:11" ht="150" x14ac:dyDescent="0.25">
      <c r="A98" s="14">
        <v>141</v>
      </c>
      <c r="B98" s="26" t="s">
        <v>15</v>
      </c>
      <c r="C98" s="27" t="s">
        <v>384</v>
      </c>
      <c r="D98" s="26" t="s">
        <v>133</v>
      </c>
      <c r="E98" s="27" t="s">
        <v>382</v>
      </c>
      <c r="F98" s="27" t="s">
        <v>383</v>
      </c>
      <c r="G98" s="28">
        <v>145691.98000000001</v>
      </c>
      <c r="H98" s="29">
        <f>+Tabla1[[#This Row],[Monto Facturado RD$]]</f>
        <v>145691.98000000001</v>
      </c>
      <c r="I98" s="29">
        <f>+Tabla1[[#This Row],[Monto Facturado RD$]]-Tabla1[[#This Row],[Monto Pagado RD$ ]]</f>
        <v>0</v>
      </c>
      <c r="J98" s="27" t="s">
        <v>469</v>
      </c>
      <c r="K98" s="30">
        <f>+Tabla1[[#This Row],[Fecha Documento de Pago]]+15</f>
        <v>44651</v>
      </c>
    </row>
    <row r="99" spans="1:11" ht="60" x14ac:dyDescent="0.25">
      <c r="A99" s="14">
        <v>43</v>
      </c>
      <c r="B99" s="26" t="s">
        <v>84</v>
      </c>
      <c r="C99" s="27" t="s">
        <v>143</v>
      </c>
      <c r="D99" s="26" t="s">
        <v>142</v>
      </c>
      <c r="E99" s="27" t="s">
        <v>140</v>
      </c>
      <c r="F99" s="27" t="s">
        <v>141</v>
      </c>
      <c r="G99" s="28">
        <v>101400</v>
      </c>
      <c r="H99" s="29">
        <f>+Tabla1[[#This Row],[Monto Facturado RD$]]</f>
        <v>101400</v>
      </c>
      <c r="I99" s="29">
        <f>+Tabla1[[#This Row],[Monto Facturado RD$]]-Tabla1[[#This Row],[Monto Pagado RD$ ]]</f>
        <v>0</v>
      </c>
      <c r="J99" s="27" t="s">
        <v>469</v>
      </c>
      <c r="K99" s="30">
        <f>+Tabla1[[#This Row],[Fecha Documento de Pago]]+15</f>
        <v>44652</v>
      </c>
    </row>
    <row r="100" spans="1:11" ht="60" x14ac:dyDescent="0.25">
      <c r="A100" s="14">
        <v>44</v>
      </c>
      <c r="B100" s="26" t="s">
        <v>84</v>
      </c>
      <c r="C100" s="27" t="s">
        <v>143</v>
      </c>
      <c r="D100" s="26" t="s">
        <v>91</v>
      </c>
      <c r="E100" s="27" t="s">
        <v>140</v>
      </c>
      <c r="F100" s="27" t="s">
        <v>141</v>
      </c>
      <c r="G100" s="28">
        <v>113000</v>
      </c>
      <c r="H100" s="29">
        <f>+Tabla1[[#This Row],[Monto Facturado RD$]]</f>
        <v>113000</v>
      </c>
      <c r="I100" s="29">
        <f>+Tabla1[[#This Row],[Monto Facturado RD$]]-Tabla1[[#This Row],[Monto Pagado RD$ ]]</f>
        <v>0</v>
      </c>
      <c r="J100" s="27" t="s">
        <v>469</v>
      </c>
      <c r="K100" s="30">
        <f>+Tabla1[[#This Row],[Fecha Documento de Pago]]+15</f>
        <v>44652</v>
      </c>
    </row>
    <row r="101" spans="1:11" ht="90" x14ac:dyDescent="0.25">
      <c r="A101" s="14">
        <v>72</v>
      </c>
      <c r="B101" s="26" t="s">
        <v>84</v>
      </c>
      <c r="C101" s="27" t="s">
        <v>217</v>
      </c>
      <c r="D101" s="26" t="s">
        <v>216</v>
      </c>
      <c r="E101" s="27" t="s">
        <v>214</v>
      </c>
      <c r="F101" s="27" t="s">
        <v>215</v>
      </c>
      <c r="G101" s="28">
        <v>79119</v>
      </c>
      <c r="H101" s="29">
        <f>+Tabla1[[#This Row],[Monto Facturado RD$]]</f>
        <v>79119</v>
      </c>
      <c r="I101" s="29">
        <f>+Tabla1[[#This Row],[Monto Facturado RD$]]-Tabla1[[#This Row],[Monto Pagado RD$ ]]</f>
        <v>0</v>
      </c>
      <c r="J101" s="27" t="s">
        <v>469</v>
      </c>
      <c r="K101" s="30">
        <f>+Tabla1[[#This Row],[Fecha Documento de Pago]]+15</f>
        <v>44652</v>
      </c>
    </row>
    <row r="102" spans="1:11" ht="120" x14ac:dyDescent="0.25">
      <c r="A102" s="14">
        <v>81</v>
      </c>
      <c r="B102" s="26" t="s">
        <v>84</v>
      </c>
      <c r="C102" s="27" t="s">
        <v>237</v>
      </c>
      <c r="D102" s="26" t="s">
        <v>236</v>
      </c>
      <c r="E102" s="27" t="s">
        <v>234</v>
      </c>
      <c r="F102" s="27" t="s">
        <v>235</v>
      </c>
      <c r="G102" s="28">
        <v>147714.68</v>
      </c>
      <c r="H102" s="29">
        <f>+Tabla1[[#This Row],[Monto Facturado RD$]]</f>
        <v>147714.68</v>
      </c>
      <c r="I102" s="29">
        <f>+Tabla1[[#This Row],[Monto Facturado RD$]]-Tabla1[[#This Row],[Monto Pagado RD$ ]]</f>
        <v>0</v>
      </c>
      <c r="J102" s="27" t="s">
        <v>469</v>
      </c>
      <c r="K102" s="30">
        <f>+Tabla1[[#This Row],[Fecha Documento de Pago]]+15</f>
        <v>44652</v>
      </c>
    </row>
    <row r="103" spans="1:11" ht="120" x14ac:dyDescent="0.25">
      <c r="A103" s="14">
        <v>107</v>
      </c>
      <c r="B103" s="26" t="s">
        <v>84</v>
      </c>
      <c r="C103" s="27" t="s">
        <v>301</v>
      </c>
      <c r="D103" s="26" t="s">
        <v>66</v>
      </c>
      <c r="E103" s="27" t="s">
        <v>299</v>
      </c>
      <c r="F103" s="27" t="s">
        <v>300</v>
      </c>
      <c r="G103" s="28">
        <v>57230</v>
      </c>
      <c r="H103" s="29">
        <f>+Tabla1[[#This Row],[Monto Facturado RD$]]</f>
        <v>57230</v>
      </c>
      <c r="I103" s="29">
        <f>+Tabla1[[#This Row],[Monto Facturado RD$]]-Tabla1[[#This Row],[Monto Pagado RD$ ]]</f>
        <v>0</v>
      </c>
      <c r="J103" s="27" t="s">
        <v>469</v>
      </c>
      <c r="K103" s="30">
        <f>+Tabla1[[#This Row],[Fecha Documento de Pago]]+15</f>
        <v>44652</v>
      </c>
    </row>
    <row r="104" spans="1:11" ht="90" x14ac:dyDescent="0.25">
      <c r="A104" s="14">
        <v>21</v>
      </c>
      <c r="B104" s="26" t="s">
        <v>73</v>
      </c>
      <c r="C104" s="27" t="s">
        <v>74</v>
      </c>
      <c r="D104" s="26" t="s">
        <v>11</v>
      </c>
      <c r="E104" s="27" t="s">
        <v>71</v>
      </c>
      <c r="F104" s="27" t="s">
        <v>72</v>
      </c>
      <c r="G104" s="28">
        <v>9919.75</v>
      </c>
      <c r="H104" s="29">
        <f>+Tabla1[[#This Row],[Monto Facturado RD$]]</f>
        <v>9919.75</v>
      </c>
      <c r="I104" s="29">
        <f>+Tabla1[[#This Row],[Monto Facturado RD$]]-Tabla1[[#This Row],[Monto Pagado RD$ ]]</f>
        <v>0</v>
      </c>
      <c r="J104" s="27" t="s">
        <v>469</v>
      </c>
      <c r="K104" s="30">
        <f>+Tabla1[[#This Row],[Fecha Documento de Pago]]+15</f>
        <v>44653</v>
      </c>
    </row>
    <row r="105" spans="1:11" ht="90" x14ac:dyDescent="0.25">
      <c r="A105" s="14">
        <v>22</v>
      </c>
      <c r="B105" s="26" t="s">
        <v>73</v>
      </c>
      <c r="C105" s="27" t="s">
        <v>74</v>
      </c>
      <c r="D105" s="26" t="s">
        <v>75</v>
      </c>
      <c r="E105" s="27" t="s">
        <v>71</v>
      </c>
      <c r="F105" s="27" t="s">
        <v>72</v>
      </c>
      <c r="G105" s="28">
        <v>8279.7999999999993</v>
      </c>
      <c r="H105" s="29">
        <f>+Tabla1[[#This Row],[Monto Facturado RD$]]</f>
        <v>8279.7999999999993</v>
      </c>
      <c r="I105" s="29">
        <f>+Tabla1[[#This Row],[Monto Facturado RD$]]-Tabla1[[#This Row],[Monto Pagado RD$ ]]</f>
        <v>0</v>
      </c>
      <c r="J105" s="27" t="s">
        <v>469</v>
      </c>
      <c r="K105" s="30">
        <f>+Tabla1[[#This Row],[Fecha Documento de Pago]]+15</f>
        <v>44653</v>
      </c>
    </row>
    <row r="106" spans="1:11" ht="120" x14ac:dyDescent="0.25">
      <c r="A106" s="14">
        <v>54</v>
      </c>
      <c r="B106" s="26" t="s">
        <v>73</v>
      </c>
      <c r="C106" s="27" t="s">
        <v>174</v>
      </c>
      <c r="D106" s="26" t="s">
        <v>61</v>
      </c>
      <c r="E106" s="27" t="s">
        <v>172</v>
      </c>
      <c r="F106" s="27" t="s">
        <v>173</v>
      </c>
      <c r="G106" s="28">
        <v>27460.12</v>
      </c>
      <c r="H106" s="29">
        <f>+Tabla1[[#This Row],[Monto Facturado RD$]]</f>
        <v>27460.12</v>
      </c>
      <c r="I106" s="29">
        <f>+Tabla1[[#This Row],[Monto Facturado RD$]]-Tabla1[[#This Row],[Monto Pagado RD$ ]]</f>
        <v>0</v>
      </c>
      <c r="J106" s="27" t="s">
        <v>469</v>
      </c>
      <c r="K106" s="30">
        <f>+Tabla1[[#This Row],[Fecha Documento de Pago]]+15</f>
        <v>44653</v>
      </c>
    </row>
    <row r="107" spans="1:11" ht="150" x14ac:dyDescent="0.25">
      <c r="A107" s="14">
        <v>55</v>
      </c>
      <c r="B107" s="26" t="s">
        <v>73</v>
      </c>
      <c r="C107" s="27" t="s">
        <v>176</v>
      </c>
      <c r="D107" s="26" t="s">
        <v>61</v>
      </c>
      <c r="E107" s="27" t="s">
        <v>172</v>
      </c>
      <c r="F107" s="27" t="s">
        <v>175</v>
      </c>
      <c r="G107" s="28">
        <v>7437.5</v>
      </c>
      <c r="H107" s="29">
        <f>+Tabla1[[#This Row],[Monto Facturado RD$]]</f>
        <v>7437.5</v>
      </c>
      <c r="I107" s="29">
        <f>+Tabla1[[#This Row],[Monto Facturado RD$]]-Tabla1[[#This Row],[Monto Pagado RD$ ]]</f>
        <v>0</v>
      </c>
      <c r="J107" s="27" t="s">
        <v>469</v>
      </c>
      <c r="K107" s="30">
        <f>+Tabla1[[#This Row],[Fecha Documento de Pago]]+15</f>
        <v>44653</v>
      </c>
    </row>
    <row r="108" spans="1:11" ht="105" x14ac:dyDescent="0.25">
      <c r="A108" s="14">
        <v>64</v>
      </c>
      <c r="B108" s="26" t="s">
        <v>73</v>
      </c>
      <c r="C108" s="27" t="s">
        <v>193</v>
      </c>
      <c r="D108" s="26" t="s">
        <v>14</v>
      </c>
      <c r="E108" s="27" t="s">
        <v>191</v>
      </c>
      <c r="F108" s="27" t="s">
        <v>192</v>
      </c>
      <c r="G108" s="28">
        <v>114000</v>
      </c>
      <c r="H108" s="29">
        <f>+Tabla1[[#This Row],[Monto Facturado RD$]]</f>
        <v>114000</v>
      </c>
      <c r="I108" s="29">
        <f>+Tabla1[[#This Row],[Monto Facturado RD$]]-Tabla1[[#This Row],[Monto Pagado RD$ ]]</f>
        <v>0</v>
      </c>
      <c r="J108" s="27" t="s">
        <v>469</v>
      </c>
      <c r="K108" s="30">
        <f>+Tabla1[[#This Row],[Fecha Documento de Pago]]+15</f>
        <v>44653</v>
      </c>
    </row>
    <row r="109" spans="1:11" ht="135" x14ac:dyDescent="0.25">
      <c r="A109" s="14">
        <v>95</v>
      </c>
      <c r="B109" s="26" t="s">
        <v>73</v>
      </c>
      <c r="C109" s="27" t="s">
        <v>269</v>
      </c>
      <c r="D109" s="26" t="s">
        <v>268</v>
      </c>
      <c r="E109" s="27" t="s">
        <v>266</v>
      </c>
      <c r="F109" s="27" t="s">
        <v>267</v>
      </c>
      <c r="G109" s="28">
        <v>124419.2</v>
      </c>
      <c r="H109" s="29">
        <f>+Tabla1[[#This Row],[Monto Facturado RD$]]</f>
        <v>124419.2</v>
      </c>
      <c r="I109" s="29">
        <f>+Tabla1[[#This Row],[Monto Facturado RD$]]-Tabla1[[#This Row],[Monto Pagado RD$ ]]</f>
        <v>0</v>
      </c>
      <c r="J109" s="27" t="s">
        <v>469</v>
      </c>
      <c r="K109" s="30">
        <f>+Tabla1[[#This Row],[Fecha Documento de Pago]]+15</f>
        <v>44653</v>
      </c>
    </row>
    <row r="110" spans="1:11" ht="105" x14ac:dyDescent="0.25">
      <c r="A110" s="14">
        <v>123</v>
      </c>
      <c r="B110" s="26" t="s">
        <v>73</v>
      </c>
      <c r="C110" s="27" t="s">
        <v>344</v>
      </c>
      <c r="D110" s="26" t="s">
        <v>268</v>
      </c>
      <c r="E110" s="27" t="s">
        <v>342</v>
      </c>
      <c r="F110" s="27" t="s">
        <v>343</v>
      </c>
      <c r="G110" s="28">
        <v>52500.01</v>
      </c>
      <c r="H110" s="29">
        <f>+Tabla1[[#This Row],[Monto Facturado RD$]]</f>
        <v>52500.01</v>
      </c>
      <c r="I110" s="29">
        <f>+Tabla1[[#This Row],[Monto Facturado RD$]]-Tabla1[[#This Row],[Monto Pagado RD$ ]]</f>
        <v>0</v>
      </c>
      <c r="J110" s="27" t="s">
        <v>469</v>
      </c>
      <c r="K110" s="30">
        <f>+Tabla1[[#This Row],[Fecha Documento de Pago]]+15</f>
        <v>44653</v>
      </c>
    </row>
    <row r="111" spans="1:11" ht="105" x14ac:dyDescent="0.25">
      <c r="A111" s="14">
        <v>18</v>
      </c>
      <c r="B111" s="26" t="s">
        <v>34</v>
      </c>
      <c r="C111" s="27" t="s">
        <v>67</v>
      </c>
      <c r="D111" s="26" t="s">
        <v>66</v>
      </c>
      <c r="E111" s="27" t="s">
        <v>64</v>
      </c>
      <c r="F111" s="27" t="s">
        <v>65</v>
      </c>
      <c r="G111" s="28">
        <v>19999.82</v>
      </c>
      <c r="H111" s="29">
        <f>+Tabla1[[#This Row],[Monto Facturado RD$]]</f>
        <v>19999.82</v>
      </c>
      <c r="I111" s="29">
        <f>+Tabla1[[#This Row],[Monto Facturado RD$]]-Tabla1[[#This Row],[Monto Pagado RD$ ]]</f>
        <v>0</v>
      </c>
      <c r="J111" s="27" t="s">
        <v>469</v>
      </c>
      <c r="K111" s="30">
        <f>+Tabla1[[#This Row],[Fecha Documento de Pago]]+15</f>
        <v>44656</v>
      </c>
    </row>
    <row r="112" spans="1:11" ht="135" x14ac:dyDescent="0.25">
      <c r="A112" s="14">
        <v>88</v>
      </c>
      <c r="B112" s="26" t="s">
        <v>34</v>
      </c>
      <c r="C112" s="27" t="s">
        <v>252</v>
      </c>
      <c r="D112" s="26" t="s">
        <v>61</v>
      </c>
      <c r="E112" s="27" t="s">
        <v>248</v>
      </c>
      <c r="F112" s="27" t="s">
        <v>251</v>
      </c>
      <c r="G112" s="28">
        <v>99749.71</v>
      </c>
      <c r="H112" s="29">
        <f>+Tabla1[[#This Row],[Monto Facturado RD$]]</f>
        <v>99749.71</v>
      </c>
      <c r="I112" s="29">
        <f>+Tabla1[[#This Row],[Monto Facturado RD$]]-Tabla1[[#This Row],[Monto Pagado RD$ ]]</f>
        <v>0</v>
      </c>
      <c r="J112" s="27" t="s">
        <v>469</v>
      </c>
      <c r="K112" s="30">
        <f>+Tabla1[[#This Row],[Fecha Documento de Pago]]+15</f>
        <v>44656</v>
      </c>
    </row>
    <row r="113" spans="1:11" ht="105" x14ac:dyDescent="0.25">
      <c r="A113" s="14">
        <v>93</v>
      </c>
      <c r="B113" s="26" t="s">
        <v>31</v>
      </c>
      <c r="C113" s="27" t="s">
        <v>262</v>
      </c>
      <c r="D113" s="26" t="s">
        <v>27</v>
      </c>
      <c r="E113" s="27" t="s">
        <v>256</v>
      </c>
      <c r="F113" s="27" t="s">
        <v>261</v>
      </c>
      <c r="G113" s="28">
        <v>95670</v>
      </c>
      <c r="H113" s="29">
        <f>+Tabla1[[#This Row],[Monto Facturado RD$]]</f>
        <v>95670</v>
      </c>
      <c r="I113" s="29">
        <f>+Tabla1[[#This Row],[Monto Facturado RD$]]-Tabla1[[#This Row],[Monto Pagado RD$ ]]</f>
        <v>0</v>
      </c>
      <c r="J113" s="27" t="s">
        <v>469</v>
      </c>
      <c r="K113" s="30">
        <f>+Tabla1[[#This Row],[Fecha Documento de Pago]]+15</f>
        <v>44657</v>
      </c>
    </row>
    <row r="114" spans="1:11" ht="120" x14ac:dyDescent="0.25">
      <c r="A114" s="14">
        <v>40</v>
      </c>
      <c r="B114" s="26" t="s">
        <v>129</v>
      </c>
      <c r="C114" s="27" t="s">
        <v>130</v>
      </c>
      <c r="D114" s="26" t="s">
        <v>14</v>
      </c>
      <c r="E114" s="27" t="s">
        <v>127</v>
      </c>
      <c r="F114" s="27" t="s">
        <v>128</v>
      </c>
      <c r="G114" s="28">
        <v>817181.06</v>
      </c>
      <c r="H114" s="29">
        <f>+Tabla1[[#This Row],[Monto Facturado RD$]]</f>
        <v>817181.06</v>
      </c>
      <c r="I114" s="29">
        <f>+Tabla1[[#This Row],[Monto Facturado RD$]]-Tabla1[[#This Row],[Monto Pagado RD$ ]]</f>
        <v>0</v>
      </c>
      <c r="J114" s="27" t="s">
        <v>469</v>
      </c>
      <c r="K114" s="30">
        <f>+Tabla1[[#This Row],[Fecha Documento de Pago]]+15</f>
        <v>44658</v>
      </c>
    </row>
    <row r="115" spans="1:11" ht="90" x14ac:dyDescent="0.25">
      <c r="A115" s="14">
        <v>133</v>
      </c>
      <c r="B115" s="26" t="s">
        <v>129</v>
      </c>
      <c r="C115" s="27" t="s">
        <v>364</v>
      </c>
      <c r="D115" s="26" t="s">
        <v>66</v>
      </c>
      <c r="E115" s="27" t="s">
        <v>362</v>
      </c>
      <c r="F115" s="27" t="s">
        <v>363</v>
      </c>
      <c r="G115" s="28">
        <v>119836.08</v>
      </c>
      <c r="H115" s="29">
        <f>+Tabla1[[#This Row],[Monto Facturado RD$]]</f>
        <v>119836.08</v>
      </c>
      <c r="I115" s="29">
        <f>+Tabla1[[#This Row],[Monto Facturado RD$]]-Tabla1[[#This Row],[Monto Pagado RD$ ]]</f>
        <v>0</v>
      </c>
      <c r="J115" s="27" t="s">
        <v>469</v>
      </c>
      <c r="K115" s="30">
        <f>+Tabla1[[#This Row],[Fecha Documento de Pago]]+15</f>
        <v>44658</v>
      </c>
    </row>
    <row r="116" spans="1:11" ht="135" x14ac:dyDescent="0.25">
      <c r="A116" s="14">
        <v>147</v>
      </c>
      <c r="B116" s="26" t="s">
        <v>129</v>
      </c>
      <c r="C116" s="27" t="s">
        <v>398</v>
      </c>
      <c r="D116" s="26" t="s">
        <v>11</v>
      </c>
      <c r="E116" s="27" t="s">
        <v>394</v>
      </c>
      <c r="F116" s="27" t="s">
        <v>397</v>
      </c>
      <c r="G116" s="28">
        <v>696105.6</v>
      </c>
      <c r="H116" s="29">
        <f>+Tabla1[[#This Row],[Monto Facturado RD$]]</f>
        <v>696105.6</v>
      </c>
      <c r="I116" s="29">
        <f>+Tabla1[[#This Row],[Monto Facturado RD$]]-Tabla1[[#This Row],[Monto Pagado RD$ ]]</f>
        <v>0</v>
      </c>
      <c r="J116" s="27" t="s">
        <v>469</v>
      </c>
      <c r="K116" s="30">
        <f>+Tabla1[[#This Row],[Fecha Documento de Pago]]+15</f>
        <v>44658</v>
      </c>
    </row>
    <row r="117" spans="1:11" ht="135" x14ac:dyDescent="0.25">
      <c r="A117" s="14">
        <v>148</v>
      </c>
      <c r="B117" s="26" t="s">
        <v>129</v>
      </c>
      <c r="C117" s="27" t="s">
        <v>398</v>
      </c>
      <c r="D117" s="26" t="s">
        <v>2</v>
      </c>
      <c r="E117" s="27" t="s">
        <v>394</v>
      </c>
      <c r="F117" s="27" t="s">
        <v>397</v>
      </c>
      <c r="G117" s="28">
        <v>696105.6</v>
      </c>
      <c r="H117" s="29">
        <f>+Tabla1[[#This Row],[Monto Facturado RD$]]</f>
        <v>696105.6</v>
      </c>
      <c r="I117" s="29">
        <f>+Tabla1[[#This Row],[Monto Facturado RD$]]-Tabla1[[#This Row],[Monto Pagado RD$ ]]</f>
        <v>0</v>
      </c>
      <c r="J117" s="27" t="s">
        <v>469</v>
      </c>
      <c r="K117" s="30">
        <f>+Tabla1[[#This Row],[Fecha Documento de Pago]]+15</f>
        <v>44658</v>
      </c>
    </row>
    <row r="118" spans="1:11" ht="90" x14ac:dyDescent="0.25">
      <c r="A118" s="14">
        <v>53</v>
      </c>
      <c r="B118" s="26" t="s">
        <v>113</v>
      </c>
      <c r="C118" s="27" t="s">
        <v>171</v>
      </c>
      <c r="D118" s="26" t="s">
        <v>170</v>
      </c>
      <c r="E118" s="27" t="s">
        <v>168</v>
      </c>
      <c r="F118" s="27" t="s">
        <v>169</v>
      </c>
      <c r="G118" s="28">
        <v>581091</v>
      </c>
      <c r="H118" s="29">
        <f>+Tabla1[[#This Row],[Monto Facturado RD$]]</f>
        <v>581091</v>
      </c>
      <c r="I118" s="29">
        <f>+Tabla1[[#This Row],[Monto Facturado RD$]]-Tabla1[[#This Row],[Monto Pagado RD$ ]]</f>
        <v>0</v>
      </c>
      <c r="J118" s="27" t="s">
        <v>469</v>
      </c>
      <c r="K118" s="30">
        <f>+Tabla1[[#This Row],[Fecha Documento de Pago]]+15</f>
        <v>44659</v>
      </c>
    </row>
    <row r="119" spans="1:11" ht="120" x14ac:dyDescent="0.25">
      <c r="A119" s="14">
        <v>66</v>
      </c>
      <c r="B119" s="26" t="s">
        <v>113</v>
      </c>
      <c r="C119" s="27" t="s">
        <v>199</v>
      </c>
      <c r="D119" s="26" t="s">
        <v>187</v>
      </c>
      <c r="E119" s="27" t="s">
        <v>194</v>
      </c>
      <c r="F119" s="27" t="s">
        <v>198</v>
      </c>
      <c r="G119" s="28">
        <v>880275.93</v>
      </c>
      <c r="H119" s="29">
        <f>+Tabla1[[#This Row],[Monto Facturado RD$]]</f>
        <v>880275.93</v>
      </c>
      <c r="I119" s="29">
        <f>+Tabla1[[#This Row],[Monto Facturado RD$]]-Tabla1[[#This Row],[Monto Pagado RD$ ]]</f>
        <v>0</v>
      </c>
      <c r="J119" s="27" t="s">
        <v>469</v>
      </c>
      <c r="K119" s="30">
        <f>+Tabla1[[#This Row],[Fecha Documento de Pago]]+15</f>
        <v>44659</v>
      </c>
    </row>
    <row r="120" spans="1:11" ht="105" x14ac:dyDescent="0.25">
      <c r="A120" s="14">
        <v>75</v>
      </c>
      <c r="B120" s="26" t="s">
        <v>113</v>
      </c>
      <c r="C120" s="27" t="s">
        <v>224</v>
      </c>
      <c r="D120" s="26" t="s">
        <v>84</v>
      </c>
      <c r="E120" s="27" t="s">
        <v>222</v>
      </c>
      <c r="F120" s="27" t="s">
        <v>223</v>
      </c>
      <c r="G120" s="28">
        <v>598201</v>
      </c>
      <c r="H120" s="29">
        <f>+Tabla1[[#This Row],[Monto Facturado RD$]]</f>
        <v>598201</v>
      </c>
      <c r="I120" s="29">
        <f>+Tabla1[[#This Row],[Monto Facturado RD$]]-Tabla1[[#This Row],[Monto Pagado RD$ ]]</f>
        <v>0</v>
      </c>
      <c r="J120" s="27" t="s">
        <v>469</v>
      </c>
      <c r="K120" s="30">
        <f>+Tabla1[[#This Row],[Fecha Documento de Pago]]+15</f>
        <v>44659</v>
      </c>
    </row>
    <row r="121" spans="1:11" ht="90" x14ac:dyDescent="0.25">
      <c r="A121" s="14">
        <v>80</v>
      </c>
      <c r="B121" s="26" t="s">
        <v>113</v>
      </c>
      <c r="C121" s="27" t="s">
        <v>233</v>
      </c>
      <c r="D121" s="26" t="s">
        <v>86</v>
      </c>
      <c r="E121" s="27" t="s">
        <v>231</v>
      </c>
      <c r="F121" s="27" t="s">
        <v>232</v>
      </c>
      <c r="G121" s="28">
        <v>300664</v>
      </c>
      <c r="H121" s="29">
        <f>+Tabla1[[#This Row],[Monto Facturado RD$]]</f>
        <v>300664</v>
      </c>
      <c r="I121" s="29">
        <f>+Tabla1[[#This Row],[Monto Facturado RD$]]-Tabla1[[#This Row],[Monto Pagado RD$ ]]</f>
        <v>0</v>
      </c>
      <c r="J121" s="27" t="s">
        <v>469</v>
      </c>
      <c r="K121" s="30">
        <f>+Tabla1[[#This Row],[Fecha Documento de Pago]]+15</f>
        <v>44659</v>
      </c>
    </row>
    <row r="122" spans="1:11" ht="180" x14ac:dyDescent="0.25">
      <c r="A122" s="14">
        <v>86</v>
      </c>
      <c r="B122" s="26" t="s">
        <v>113</v>
      </c>
      <c r="C122" s="27" t="s">
        <v>247</v>
      </c>
      <c r="D122" s="26" t="s">
        <v>95</v>
      </c>
      <c r="E122" s="27" t="s">
        <v>245</v>
      </c>
      <c r="F122" s="27" t="s">
        <v>246</v>
      </c>
      <c r="G122" s="28">
        <v>136400</v>
      </c>
      <c r="H122" s="29">
        <f>+Tabla1[[#This Row],[Monto Facturado RD$]]</f>
        <v>136400</v>
      </c>
      <c r="I122" s="29">
        <f>+Tabla1[[#This Row],[Monto Facturado RD$]]-Tabla1[[#This Row],[Monto Pagado RD$ ]]</f>
        <v>0</v>
      </c>
      <c r="J122" s="27" t="s">
        <v>469</v>
      </c>
      <c r="K122" s="30">
        <f>+Tabla1[[#This Row],[Fecha Documento de Pago]]+15</f>
        <v>44659</v>
      </c>
    </row>
    <row r="123" spans="1:11" ht="105" x14ac:dyDescent="0.25">
      <c r="A123" s="14">
        <v>90</v>
      </c>
      <c r="B123" s="26" t="s">
        <v>113</v>
      </c>
      <c r="C123" s="27" t="s">
        <v>258</v>
      </c>
      <c r="D123" s="26" t="s">
        <v>53</v>
      </c>
      <c r="E123" s="27" t="s">
        <v>256</v>
      </c>
      <c r="F123" s="27" t="s">
        <v>257</v>
      </c>
      <c r="G123" s="28">
        <v>59889.83</v>
      </c>
      <c r="H123" s="29">
        <f>+Tabla1[[#This Row],[Monto Facturado RD$]]</f>
        <v>59889.83</v>
      </c>
      <c r="I123" s="29">
        <f>+Tabla1[[#This Row],[Monto Facturado RD$]]-Tabla1[[#This Row],[Monto Pagado RD$ ]]</f>
        <v>0</v>
      </c>
      <c r="J123" s="27" t="s">
        <v>469</v>
      </c>
      <c r="K123" s="30">
        <f>+Tabla1[[#This Row],[Fecha Documento de Pago]]+15</f>
        <v>44659</v>
      </c>
    </row>
    <row r="124" spans="1:11" ht="105" x14ac:dyDescent="0.25">
      <c r="A124" s="14">
        <v>91</v>
      </c>
      <c r="B124" s="26" t="s">
        <v>113</v>
      </c>
      <c r="C124" s="27" t="s">
        <v>260</v>
      </c>
      <c r="D124" s="26" t="s">
        <v>53</v>
      </c>
      <c r="E124" s="27" t="s">
        <v>256</v>
      </c>
      <c r="F124" s="27" t="s">
        <v>259</v>
      </c>
      <c r="G124" s="28">
        <v>73304</v>
      </c>
      <c r="H124" s="29">
        <f>+Tabla1[[#This Row],[Monto Facturado RD$]]</f>
        <v>73304</v>
      </c>
      <c r="I124" s="29">
        <f>+Tabla1[[#This Row],[Monto Facturado RD$]]-Tabla1[[#This Row],[Monto Pagado RD$ ]]</f>
        <v>0</v>
      </c>
      <c r="J124" s="27" t="s">
        <v>469</v>
      </c>
      <c r="K124" s="30">
        <f>+Tabla1[[#This Row],[Fecha Documento de Pago]]+15</f>
        <v>44659</v>
      </c>
    </row>
    <row r="125" spans="1:11" ht="105" x14ac:dyDescent="0.25">
      <c r="A125" s="14">
        <v>92</v>
      </c>
      <c r="B125" s="26" t="s">
        <v>113</v>
      </c>
      <c r="C125" s="27" t="s">
        <v>260</v>
      </c>
      <c r="D125" s="26" t="s">
        <v>20</v>
      </c>
      <c r="E125" s="27" t="s">
        <v>256</v>
      </c>
      <c r="F125" s="27" t="s">
        <v>259</v>
      </c>
      <c r="G125" s="28">
        <v>14014</v>
      </c>
      <c r="H125" s="29">
        <f>+Tabla1[[#This Row],[Monto Facturado RD$]]</f>
        <v>14014</v>
      </c>
      <c r="I125" s="29">
        <f>+Tabla1[[#This Row],[Monto Facturado RD$]]-Tabla1[[#This Row],[Monto Pagado RD$ ]]</f>
        <v>0</v>
      </c>
      <c r="J125" s="27" t="s">
        <v>469</v>
      </c>
      <c r="K125" s="30">
        <f>+Tabla1[[#This Row],[Fecha Documento de Pago]]+15</f>
        <v>44659</v>
      </c>
    </row>
    <row r="126" spans="1:11" ht="105" x14ac:dyDescent="0.25">
      <c r="A126" s="14">
        <v>94</v>
      </c>
      <c r="B126" s="26" t="s">
        <v>113</v>
      </c>
      <c r="C126" s="27" t="s">
        <v>265</v>
      </c>
      <c r="D126" s="26" t="s">
        <v>129</v>
      </c>
      <c r="E126" s="27" t="s">
        <v>263</v>
      </c>
      <c r="F126" s="27" t="s">
        <v>264</v>
      </c>
      <c r="G126" s="28">
        <v>2986544.35</v>
      </c>
      <c r="H126" s="29">
        <f>+Tabla1[[#This Row],[Monto Facturado RD$]]</f>
        <v>2986544.35</v>
      </c>
      <c r="I126" s="29">
        <f>+Tabla1[[#This Row],[Monto Facturado RD$]]-Tabla1[[#This Row],[Monto Pagado RD$ ]]</f>
        <v>0</v>
      </c>
      <c r="J126" s="27" t="s">
        <v>469</v>
      </c>
      <c r="K126" s="30">
        <f>+Tabla1[[#This Row],[Fecha Documento de Pago]]+15</f>
        <v>44659</v>
      </c>
    </row>
    <row r="127" spans="1:11" ht="135" x14ac:dyDescent="0.25">
      <c r="A127" s="14">
        <v>115</v>
      </c>
      <c r="B127" s="26" t="s">
        <v>113</v>
      </c>
      <c r="C127" s="27" t="s">
        <v>325</v>
      </c>
      <c r="D127" s="26" t="s">
        <v>66</v>
      </c>
      <c r="E127" s="27" t="s">
        <v>323</v>
      </c>
      <c r="F127" s="27" t="s">
        <v>324</v>
      </c>
      <c r="G127" s="28">
        <v>203445</v>
      </c>
      <c r="H127" s="29">
        <f>+Tabla1[[#This Row],[Monto Facturado RD$]]</f>
        <v>203445</v>
      </c>
      <c r="I127" s="29">
        <f>+Tabla1[[#This Row],[Monto Facturado RD$]]-Tabla1[[#This Row],[Monto Pagado RD$ ]]</f>
        <v>0</v>
      </c>
      <c r="J127" s="27" t="s">
        <v>469</v>
      </c>
      <c r="K127" s="30">
        <f>+Tabla1[[#This Row],[Fecha Documento de Pago]]+15</f>
        <v>44659</v>
      </c>
    </row>
    <row r="128" spans="1:11" ht="105" x14ac:dyDescent="0.25">
      <c r="A128" s="14">
        <v>136</v>
      </c>
      <c r="B128" s="26" t="s">
        <v>113</v>
      </c>
      <c r="C128" s="27" t="s">
        <v>372</v>
      </c>
      <c r="D128" s="26" t="s">
        <v>11</v>
      </c>
      <c r="E128" s="27" t="s">
        <v>370</v>
      </c>
      <c r="F128" s="27" t="s">
        <v>371</v>
      </c>
      <c r="G128" s="28">
        <v>4130.0200000000004</v>
      </c>
      <c r="H128" s="29">
        <f>+Tabla1[[#This Row],[Monto Facturado RD$]]</f>
        <v>4130.0200000000004</v>
      </c>
      <c r="I128" s="29">
        <f>+Tabla1[[#This Row],[Monto Facturado RD$]]-Tabla1[[#This Row],[Monto Pagado RD$ ]]</f>
        <v>0</v>
      </c>
      <c r="J128" s="27" t="s">
        <v>469</v>
      </c>
      <c r="K128" s="30">
        <f>+Tabla1[[#This Row],[Fecha Documento de Pago]]+15</f>
        <v>44659</v>
      </c>
    </row>
    <row r="129" spans="1:11" ht="105" x14ac:dyDescent="0.25">
      <c r="A129" s="14">
        <v>137</v>
      </c>
      <c r="B129" s="26" t="s">
        <v>113</v>
      </c>
      <c r="C129" s="27" t="s">
        <v>372</v>
      </c>
      <c r="D129" s="26" t="s">
        <v>155</v>
      </c>
      <c r="E129" s="27" t="s">
        <v>370</v>
      </c>
      <c r="F129" s="27" t="s">
        <v>371</v>
      </c>
      <c r="G129" s="28">
        <v>2065.0100000000002</v>
      </c>
      <c r="H129" s="29">
        <f>+Tabla1[[#This Row],[Monto Facturado RD$]]</f>
        <v>2065.0100000000002</v>
      </c>
      <c r="I129" s="29">
        <f>+Tabla1[[#This Row],[Monto Facturado RD$]]-Tabla1[[#This Row],[Monto Pagado RD$ ]]</f>
        <v>0</v>
      </c>
      <c r="J129" s="27" t="s">
        <v>469</v>
      </c>
      <c r="K129" s="30">
        <f>+Tabla1[[#This Row],[Fecha Documento de Pago]]+15</f>
        <v>44659</v>
      </c>
    </row>
    <row r="130" spans="1:11" ht="120" x14ac:dyDescent="0.25">
      <c r="A130" s="14">
        <v>140</v>
      </c>
      <c r="B130" s="26" t="s">
        <v>113</v>
      </c>
      <c r="C130" s="27" t="s">
        <v>381</v>
      </c>
      <c r="D130" s="26" t="s">
        <v>14</v>
      </c>
      <c r="E130" s="27" t="s">
        <v>379</v>
      </c>
      <c r="F130" s="27" t="s">
        <v>380</v>
      </c>
      <c r="G130" s="28">
        <v>900000</v>
      </c>
      <c r="H130" s="29">
        <f>+Tabla1[[#This Row],[Monto Facturado RD$]]</f>
        <v>900000</v>
      </c>
      <c r="I130" s="29">
        <f>+Tabla1[[#This Row],[Monto Facturado RD$]]-Tabla1[[#This Row],[Monto Pagado RD$ ]]</f>
        <v>0</v>
      </c>
      <c r="J130" s="27" t="s">
        <v>469</v>
      </c>
      <c r="K130" s="30">
        <f>+Tabla1[[#This Row],[Fecha Documento de Pago]]+15</f>
        <v>44659</v>
      </c>
    </row>
    <row r="131" spans="1:11" ht="135" x14ac:dyDescent="0.25">
      <c r="A131" s="14">
        <v>39</v>
      </c>
      <c r="B131" s="26" t="s">
        <v>124</v>
      </c>
      <c r="C131" s="27" t="s">
        <v>126</v>
      </c>
      <c r="D131" s="26" t="s">
        <v>16</v>
      </c>
      <c r="E131" s="27" t="s">
        <v>118</v>
      </c>
      <c r="F131" s="27" t="s">
        <v>125</v>
      </c>
      <c r="G131" s="28">
        <v>146438.29999999999</v>
      </c>
      <c r="H131" s="29">
        <f>+Tabla1[[#This Row],[Monto Facturado RD$]]</f>
        <v>146438.29999999999</v>
      </c>
      <c r="I131" s="29">
        <f>+Tabla1[[#This Row],[Monto Facturado RD$]]-Tabla1[[#This Row],[Monto Pagado RD$ ]]</f>
        <v>0</v>
      </c>
      <c r="J131" s="27" t="s">
        <v>469</v>
      </c>
      <c r="K131" s="30">
        <f>+Tabla1[[#This Row],[Fecha Documento de Pago]]+15</f>
        <v>44660</v>
      </c>
    </row>
    <row r="132" spans="1:11" ht="75" x14ac:dyDescent="0.25">
      <c r="A132" s="14">
        <v>60</v>
      </c>
      <c r="B132" s="26" t="s">
        <v>124</v>
      </c>
      <c r="C132" s="27" t="s">
        <v>185</v>
      </c>
      <c r="D132" s="26" t="s">
        <v>155</v>
      </c>
      <c r="E132" s="27" t="s">
        <v>183</v>
      </c>
      <c r="F132" s="27" t="s">
        <v>184</v>
      </c>
      <c r="G132" s="28">
        <v>91863</v>
      </c>
      <c r="H132" s="29">
        <f>+Tabla1[[#This Row],[Monto Facturado RD$]]</f>
        <v>91863</v>
      </c>
      <c r="I132" s="29">
        <f>+Tabla1[[#This Row],[Monto Facturado RD$]]-Tabla1[[#This Row],[Monto Pagado RD$ ]]</f>
        <v>0</v>
      </c>
      <c r="J132" s="27" t="s">
        <v>469</v>
      </c>
      <c r="K132" s="30">
        <f>+Tabla1[[#This Row],[Fecha Documento de Pago]]+15</f>
        <v>44660</v>
      </c>
    </row>
    <row r="133" spans="1:11" ht="75" x14ac:dyDescent="0.25">
      <c r="A133" s="14">
        <v>61</v>
      </c>
      <c r="B133" s="26" t="s">
        <v>124</v>
      </c>
      <c r="C133" s="27" t="s">
        <v>185</v>
      </c>
      <c r="D133" s="26" t="s">
        <v>186</v>
      </c>
      <c r="E133" s="27" t="s">
        <v>183</v>
      </c>
      <c r="F133" s="27" t="s">
        <v>184</v>
      </c>
      <c r="G133" s="28">
        <v>17700</v>
      </c>
      <c r="H133" s="29">
        <f>+Tabla1[[#This Row],[Monto Facturado RD$]]</f>
        <v>17700</v>
      </c>
      <c r="I133" s="29">
        <f>+Tabla1[[#This Row],[Monto Facturado RD$]]-Tabla1[[#This Row],[Monto Pagado RD$ ]]</f>
        <v>0</v>
      </c>
      <c r="J133" s="27" t="s">
        <v>469</v>
      </c>
      <c r="K133" s="30">
        <f>+Tabla1[[#This Row],[Fecha Documento de Pago]]+15</f>
        <v>44660</v>
      </c>
    </row>
    <row r="134" spans="1:11" ht="75" x14ac:dyDescent="0.25">
      <c r="A134" s="14">
        <v>62</v>
      </c>
      <c r="B134" s="26" t="s">
        <v>124</v>
      </c>
      <c r="C134" s="27" t="s">
        <v>185</v>
      </c>
      <c r="D134" s="26" t="s">
        <v>187</v>
      </c>
      <c r="E134" s="27" t="s">
        <v>183</v>
      </c>
      <c r="F134" s="27" t="s">
        <v>184</v>
      </c>
      <c r="G134" s="28">
        <v>88500</v>
      </c>
      <c r="H134" s="29">
        <f>+Tabla1[[#This Row],[Monto Facturado RD$]]</f>
        <v>88500</v>
      </c>
      <c r="I134" s="29">
        <f>+Tabla1[[#This Row],[Monto Facturado RD$]]-Tabla1[[#This Row],[Monto Pagado RD$ ]]</f>
        <v>0</v>
      </c>
      <c r="J134" s="27" t="s">
        <v>469</v>
      </c>
      <c r="K134" s="30">
        <f>+Tabla1[[#This Row],[Fecha Documento de Pago]]+15</f>
        <v>44660</v>
      </c>
    </row>
    <row r="135" spans="1:11" ht="120" x14ac:dyDescent="0.25">
      <c r="A135" s="14">
        <v>70</v>
      </c>
      <c r="B135" s="26" t="s">
        <v>124</v>
      </c>
      <c r="C135" s="27" t="s">
        <v>210</v>
      </c>
      <c r="D135" s="26" t="s">
        <v>53</v>
      </c>
      <c r="E135" s="27" t="s">
        <v>208</v>
      </c>
      <c r="F135" s="27" t="s">
        <v>209</v>
      </c>
      <c r="G135" s="28">
        <v>100030</v>
      </c>
      <c r="H135" s="29">
        <f>+Tabla1[[#This Row],[Monto Facturado RD$]]</f>
        <v>100030</v>
      </c>
      <c r="I135" s="29">
        <f>+Tabla1[[#This Row],[Monto Facturado RD$]]-Tabla1[[#This Row],[Monto Pagado RD$ ]]</f>
        <v>0</v>
      </c>
      <c r="J135" s="27" t="s">
        <v>469</v>
      </c>
      <c r="K135" s="30">
        <f>+Tabla1[[#This Row],[Fecha Documento de Pago]]+15</f>
        <v>44660</v>
      </c>
    </row>
    <row r="136" spans="1:11" ht="105" x14ac:dyDescent="0.25">
      <c r="A136" s="14">
        <v>73</v>
      </c>
      <c r="B136" s="26" t="s">
        <v>124</v>
      </c>
      <c r="C136" s="27" t="s">
        <v>219</v>
      </c>
      <c r="D136" s="26" t="s">
        <v>53</v>
      </c>
      <c r="E136" s="27" t="s">
        <v>214</v>
      </c>
      <c r="F136" s="27" t="s">
        <v>218</v>
      </c>
      <c r="G136" s="28">
        <v>7788</v>
      </c>
      <c r="H136" s="29">
        <f>+Tabla1[[#This Row],[Monto Facturado RD$]]</f>
        <v>7788</v>
      </c>
      <c r="I136" s="29">
        <f>+Tabla1[[#This Row],[Monto Facturado RD$]]-Tabla1[[#This Row],[Monto Pagado RD$ ]]</f>
        <v>0</v>
      </c>
      <c r="J136" s="27" t="s">
        <v>469</v>
      </c>
      <c r="K136" s="30">
        <f>+Tabla1[[#This Row],[Fecha Documento de Pago]]+15</f>
        <v>44660</v>
      </c>
    </row>
    <row r="137" spans="1:11" ht="105" x14ac:dyDescent="0.25">
      <c r="A137" s="14">
        <v>74</v>
      </c>
      <c r="B137" s="26" t="s">
        <v>124</v>
      </c>
      <c r="C137" s="27" t="s">
        <v>221</v>
      </c>
      <c r="D137" s="26" t="s">
        <v>170</v>
      </c>
      <c r="E137" s="27" t="s">
        <v>214</v>
      </c>
      <c r="F137" s="27" t="s">
        <v>220</v>
      </c>
      <c r="G137" s="28">
        <v>258066</v>
      </c>
      <c r="H137" s="29">
        <f>+Tabla1[[#This Row],[Monto Facturado RD$]]</f>
        <v>258066</v>
      </c>
      <c r="I137" s="29">
        <f>+Tabla1[[#This Row],[Monto Facturado RD$]]-Tabla1[[#This Row],[Monto Pagado RD$ ]]</f>
        <v>0</v>
      </c>
      <c r="J137" s="27" t="s">
        <v>469</v>
      </c>
      <c r="K137" s="30">
        <f>+Tabla1[[#This Row],[Fecha Documento de Pago]]+15</f>
        <v>44660</v>
      </c>
    </row>
    <row r="138" spans="1:11" ht="105" x14ac:dyDescent="0.25">
      <c r="A138" s="14">
        <v>97</v>
      </c>
      <c r="B138" s="26" t="s">
        <v>124</v>
      </c>
      <c r="C138" s="27" t="s">
        <v>276</v>
      </c>
      <c r="D138" s="26" t="s">
        <v>86</v>
      </c>
      <c r="E138" s="27" t="s">
        <v>274</v>
      </c>
      <c r="F138" s="27" t="s">
        <v>275</v>
      </c>
      <c r="G138" s="28">
        <v>125280.6</v>
      </c>
      <c r="H138" s="29">
        <f>+Tabla1[[#This Row],[Monto Facturado RD$]]</f>
        <v>125280.6</v>
      </c>
      <c r="I138" s="29">
        <f>+Tabla1[[#This Row],[Monto Facturado RD$]]-Tabla1[[#This Row],[Monto Pagado RD$ ]]</f>
        <v>0</v>
      </c>
      <c r="J138" s="27" t="s">
        <v>469</v>
      </c>
      <c r="K138" s="30">
        <f>+Tabla1[[#This Row],[Fecha Documento de Pago]]+15</f>
        <v>44660</v>
      </c>
    </row>
    <row r="139" spans="1:11" ht="135" x14ac:dyDescent="0.25">
      <c r="A139" s="14">
        <v>11</v>
      </c>
      <c r="B139" s="26" t="s">
        <v>44</v>
      </c>
      <c r="C139" s="27" t="s">
        <v>45</v>
      </c>
      <c r="D139" s="26" t="s">
        <v>30</v>
      </c>
      <c r="E139" s="27" t="s">
        <v>42</v>
      </c>
      <c r="F139" s="27" t="s">
        <v>43</v>
      </c>
      <c r="G139" s="28">
        <v>26845</v>
      </c>
      <c r="H139" s="29">
        <f>+Tabla1[[#This Row],[Monto Facturado RD$]]</f>
        <v>26845</v>
      </c>
      <c r="I139" s="29">
        <f>+Tabla1[[#This Row],[Monto Facturado RD$]]-Tabla1[[#This Row],[Monto Pagado RD$ ]]</f>
        <v>0</v>
      </c>
      <c r="J139" s="27" t="s">
        <v>469</v>
      </c>
      <c r="K139" s="30">
        <f>+Tabla1[[#This Row],[Fecha Documento de Pago]]+15</f>
        <v>44663</v>
      </c>
    </row>
    <row r="140" spans="1:11" ht="75" x14ac:dyDescent="0.25">
      <c r="A140" s="14">
        <v>48</v>
      </c>
      <c r="B140" s="26" t="s">
        <v>44</v>
      </c>
      <c r="C140" s="27" t="s">
        <v>156</v>
      </c>
      <c r="D140" s="26" t="s">
        <v>155</v>
      </c>
      <c r="E140" s="27" t="s">
        <v>150</v>
      </c>
      <c r="F140" s="27" t="s">
        <v>154</v>
      </c>
      <c r="G140" s="28">
        <v>12180</v>
      </c>
      <c r="H140" s="29">
        <f>+Tabla1[[#This Row],[Monto Facturado RD$]]</f>
        <v>12180</v>
      </c>
      <c r="I140" s="29">
        <f>+Tabla1[[#This Row],[Monto Facturado RD$]]-Tabla1[[#This Row],[Monto Pagado RD$ ]]</f>
        <v>0</v>
      </c>
      <c r="J140" s="27" t="s">
        <v>469</v>
      </c>
      <c r="K140" s="30">
        <f>+Tabla1[[#This Row],[Fecha Documento de Pago]]+15</f>
        <v>44663</v>
      </c>
    </row>
    <row r="141" spans="1:11" ht="75" x14ac:dyDescent="0.25">
      <c r="A141" s="14">
        <v>49</v>
      </c>
      <c r="B141" s="26" t="s">
        <v>44</v>
      </c>
      <c r="C141" s="27" t="s">
        <v>156</v>
      </c>
      <c r="D141" s="26" t="s">
        <v>27</v>
      </c>
      <c r="E141" s="27" t="s">
        <v>150</v>
      </c>
      <c r="F141" s="27" t="s">
        <v>154</v>
      </c>
      <c r="G141" s="28">
        <v>11580</v>
      </c>
      <c r="H141" s="29">
        <f>+Tabla1[[#This Row],[Monto Facturado RD$]]</f>
        <v>11580</v>
      </c>
      <c r="I141" s="29">
        <f>+Tabla1[[#This Row],[Monto Facturado RD$]]-Tabla1[[#This Row],[Monto Pagado RD$ ]]</f>
        <v>0</v>
      </c>
      <c r="J141" s="27" t="s">
        <v>469</v>
      </c>
      <c r="K141" s="30">
        <f>+Tabla1[[#This Row],[Fecha Documento de Pago]]+15</f>
        <v>44663</v>
      </c>
    </row>
    <row r="142" spans="1:11" ht="120" x14ac:dyDescent="0.25">
      <c r="A142" s="14">
        <v>67</v>
      </c>
      <c r="B142" s="26" t="s">
        <v>44</v>
      </c>
      <c r="C142" s="27" t="s">
        <v>201</v>
      </c>
      <c r="D142" s="26" t="s">
        <v>102</v>
      </c>
      <c r="E142" s="27" t="s">
        <v>194</v>
      </c>
      <c r="F142" s="27" t="s">
        <v>200</v>
      </c>
      <c r="G142" s="28">
        <v>224025.36</v>
      </c>
      <c r="H142" s="29">
        <f>+Tabla1[[#This Row],[Monto Facturado RD$]]</f>
        <v>224025.36</v>
      </c>
      <c r="I142" s="29">
        <f>+Tabla1[[#This Row],[Monto Facturado RD$]]-Tabla1[[#This Row],[Monto Pagado RD$ ]]</f>
        <v>0</v>
      </c>
      <c r="J142" s="27" t="s">
        <v>469</v>
      </c>
      <c r="K142" s="30">
        <f>+Tabla1[[#This Row],[Fecha Documento de Pago]]+15</f>
        <v>44663</v>
      </c>
    </row>
    <row r="143" spans="1:11" ht="120" x14ac:dyDescent="0.25">
      <c r="A143" s="14">
        <v>139</v>
      </c>
      <c r="B143" s="26" t="s">
        <v>44</v>
      </c>
      <c r="C143" s="27" t="s">
        <v>378</v>
      </c>
      <c r="D143" s="26" t="s">
        <v>236</v>
      </c>
      <c r="E143" s="27" t="s">
        <v>376</v>
      </c>
      <c r="F143" s="27" t="s">
        <v>377</v>
      </c>
      <c r="G143" s="28">
        <v>44294.25</v>
      </c>
      <c r="H143" s="29">
        <f>+Tabla1[[#This Row],[Monto Facturado RD$]]</f>
        <v>44294.25</v>
      </c>
      <c r="I143" s="29">
        <f>+Tabla1[[#This Row],[Monto Facturado RD$]]-Tabla1[[#This Row],[Monto Pagado RD$ ]]</f>
        <v>0</v>
      </c>
      <c r="J143" s="27" t="s">
        <v>469</v>
      </c>
      <c r="K143" s="30">
        <f>+Tabla1[[#This Row],[Fecha Documento de Pago]]+15</f>
        <v>44663</v>
      </c>
    </row>
    <row r="144" spans="1:11" ht="120" x14ac:dyDescent="0.25">
      <c r="A144" s="14">
        <v>42</v>
      </c>
      <c r="B144" s="26" t="s">
        <v>137</v>
      </c>
      <c r="C144" s="27" t="s">
        <v>139</v>
      </c>
      <c r="D144" s="26" t="s">
        <v>136</v>
      </c>
      <c r="E144" s="27" t="s">
        <v>135</v>
      </c>
      <c r="F144" s="27" t="s">
        <v>138</v>
      </c>
      <c r="G144" s="28">
        <v>6559.1</v>
      </c>
      <c r="H144" s="29">
        <f>+Tabla1[[#This Row],[Monto Facturado RD$]]</f>
        <v>6559.1</v>
      </c>
      <c r="I144" s="29">
        <f>+Tabla1[[#This Row],[Monto Facturado RD$]]-Tabla1[[#This Row],[Monto Pagado RD$ ]]</f>
        <v>0</v>
      </c>
      <c r="J144" s="27" t="s">
        <v>469</v>
      </c>
      <c r="K144" s="30">
        <f>+Tabla1[[#This Row],[Fecha Documento de Pago]]+15</f>
        <v>44665</v>
      </c>
    </row>
    <row r="145" spans="1:11" ht="105" x14ac:dyDescent="0.25">
      <c r="A145" s="14">
        <v>51</v>
      </c>
      <c r="B145" s="26" t="s">
        <v>137</v>
      </c>
      <c r="C145" s="27" t="s">
        <v>164</v>
      </c>
      <c r="D145" s="26" t="s">
        <v>16</v>
      </c>
      <c r="E145" s="27" t="s">
        <v>162</v>
      </c>
      <c r="F145" s="27" t="s">
        <v>163</v>
      </c>
      <c r="G145" s="28">
        <v>1397532.15</v>
      </c>
      <c r="H145" s="29">
        <f>+Tabla1[[#This Row],[Monto Facturado RD$]]</f>
        <v>1397532.15</v>
      </c>
      <c r="I145" s="29">
        <f>+Tabla1[[#This Row],[Monto Facturado RD$]]-Tabla1[[#This Row],[Monto Pagado RD$ ]]</f>
        <v>0</v>
      </c>
      <c r="J145" s="27" t="s">
        <v>469</v>
      </c>
      <c r="K145" s="30">
        <f>+Tabla1[[#This Row],[Fecha Documento de Pago]]+15</f>
        <v>44665</v>
      </c>
    </row>
    <row r="146" spans="1:11" ht="90" x14ac:dyDescent="0.25">
      <c r="A146" s="14">
        <v>105</v>
      </c>
      <c r="B146" s="26" t="s">
        <v>137</v>
      </c>
      <c r="C146" s="27" t="s">
        <v>294</v>
      </c>
      <c r="D146" s="26" t="s">
        <v>54</v>
      </c>
      <c r="E146" s="27" t="s">
        <v>292</v>
      </c>
      <c r="F146" s="27" t="s">
        <v>293</v>
      </c>
      <c r="G146" s="28">
        <v>66524.25</v>
      </c>
      <c r="H146" s="29">
        <f>+Tabla1[[#This Row],[Monto Facturado RD$]]</f>
        <v>66524.25</v>
      </c>
      <c r="I146" s="29">
        <f>+Tabla1[[#This Row],[Monto Facturado RD$]]-Tabla1[[#This Row],[Monto Pagado RD$ ]]</f>
        <v>0</v>
      </c>
      <c r="J146" s="27" t="s">
        <v>469</v>
      </c>
      <c r="K146" s="30">
        <f>+Tabla1[[#This Row],[Fecha Documento de Pago]]+15</f>
        <v>44665</v>
      </c>
    </row>
    <row r="147" spans="1:11" ht="120" x14ac:dyDescent="0.25">
      <c r="A147" s="14">
        <v>122</v>
      </c>
      <c r="B147" s="26" t="s">
        <v>137</v>
      </c>
      <c r="C147" s="27" t="s">
        <v>341</v>
      </c>
      <c r="D147" s="26" t="s">
        <v>66</v>
      </c>
      <c r="E147" s="27" t="s">
        <v>339</v>
      </c>
      <c r="F147" s="27" t="s">
        <v>340</v>
      </c>
      <c r="G147" s="28">
        <v>52000.24</v>
      </c>
      <c r="H147" s="29">
        <f>+Tabla1[[#This Row],[Monto Facturado RD$]]</f>
        <v>52000.24</v>
      </c>
      <c r="I147" s="29">
        <f>+Tabla1[[#This Row],[Monto Facturado RD$]]-Tabla1[[#This Row],[Monto Pagado RD$ ]]</f>
        <v>0</v>
      </c>
      <c r="J147" s="27" t="s">
        <v>469</v>
      </c>
      <c r="K147" s="30">
        <f>+Tabla1[[#This Row],[Fecha Documento de Pago]]+15</f>
        <v>44665</v>
      </c>
    </row>
    <row r="148" spans="1:11" ht="120" x14ac:dyDescent="0.25">
      <c r="A148" s="14">
        <v>124</v>
      </c>
      <c r="B148" s="26" t="s">
        <v>137</v>
      </c>
      <c r="C148" s="27" t="s">
        <v>347</v>
      </c>
      <c r="D148" s="26" t="s">
        <v>69</v>
      </c>
      <c r="E148" s="27" t="s">
        <v>345</v>
      </c>
      <c r="F148" s="27" t="s">
        <v>346</v>
      </c>
      <c r="G148" s="28">
        <v>12207.37</v>
      </c>
      <c r="H148" s="29">
        <f>+Tabla1[[#This Row],[Monto Facturado RD$]]</f>
        <v>12207.37</v>
      </c>
      <c r="I148" s="29">
        <f>+Tabla1[[#This Row],[Monto Facturado RD$]]-Tabla1[[#This Row],[Monto Pagado RD$ ]]</f>
        <v>0</v>
      </c>
      <c r="J148" s="27" t="s">
        <v>469</v>
      </c>
      <c r="K148" s="30">
        <f>+Tabla1[[#This Row],[Fecha Documento de Pago]]+15</f>
        <v>44665</v>
      </c>
    </row>
    <row r="149" spans="1:11" ht="120" x14ac:dyDescent="0.25">
      <c r="A149" s="14">
        <v>125</v>
      </c>
      <c r="B149" s="26" t="s">
        <v>137</v>
      </c>
      <c r="C149" s="27" t="s">
        <v>347</v>
      </c>
      <c r="D149" s="26" t="s">
        <v>66</v>
      </c>
      <c r="E149" s="27" t="s">
        <v>345</v>
      </c>
      <c r="F149" s="27" t="s">
        <v>346</v>
      </c>
      <c r="G149" s="28">
        <v>12207.37</v>
      </c>
      <c r="H149" s="29">
        <f>+Tabla1[[#This Row],[Monto Facturado RD$]]</f>
        <v>12207.37</v>
      </c>
      <c r="I149" s="29">
        <f>+Tabla1[[#This Row],[Monto Facturado RD$]]-Tabla1[[#This Row],[Monto Pagado RD$ ]]</f>
        <v>0</v>
      </c>
      <c r="J149" s="27" t="s">
        <v>469</v>
      </c>
      <c r="K149" s="30">
        <f>+Tabla1[[#This Row],[Fecha Documento de Pago]]+15</f>
        <v>44665</v>
      </c>
    </row>
    <row r="150" spans="1:11" ht="120" x14ac:dyDescent="0.25">
      <c r="A150" s="14">
        <v>126</v>
      </c>
      <c r="B150" s="26" t="s">
        <v>137</v>
      </c>
      <c r="C150" s="27" t="s">
        <v>347</v>
      </c>
      <c r="D150" s="26" t="s">
        <v>30</v>
      </c>
      <c r="E150" s="27" t="s">
        <v>345</v>
      </c>
      <c r="F150" s="27" t="s">
        <v>346</v>
      </c>
      <c r="G150" s="28">
        <v>12207.37</v>
      </c>
      <c r="H150" s="29">
        <f>+Tabla1[[#This Row],[Monto Facturado RD$]]</f>
        <v>12207.37</v>
      </c>
      <c r="I150" s="29">
        <f>+Tabla1[[#This Row],[Monto Facturado RD$]]-Tabla1[[#This Row],[Monto Pagado RD$ ]]</f>
        <v>0</v>
      </c>
      <c r="J150" s="27" t="s">
        <v>469</v>
      </c>
      <c r="K150" s="30">
        <f>+Tabla1[[#This Row],[Fecha Documento de Pago]]+15</f>
        <v>44665</v>
      </c>
    </row>
    <row r="151" spans="1:11" ht="135" x14ac:dyDescent="0.25">
      <c r="A151" s="14">
        <v>130</v>
      </c>
      <c r="B151" s="26" t="s">
        <v>137</v>
      </c>
      <c r="C151" s="27" t="s">
        <v>353</v>
      </c>
      <c r="D151" s="26" t="s">
        <v>238</v>
      </c>
      <c r="E151" s="27" t="s">
        <v>351</v>
      </c>
      <c r="F151" s="27" t="s">
        <v>352</v>
      </c>
      <c r="G151" s="28">
        <v>141128</v>
      </c>
      <c r="H151" s="29">
        <f>+Tabla1[[#This Row],[Monto Facturado RD$]]</f>
        <v>141128</v>
      </c>
      <c r="I151" s="29">
        <f>+Tabla1[[#This Row],[Monto Facturado RD$]]-Tabla1[[#This Row],[Monto Pagado RD$ ]]</f>
        <v>0</v>
      </c>
      <c r="J151" s="27" t="s">
        <v>469</v>
      </c>
      <c r="K151" s="30">
        <f>+Tabla1[[#This Row],[Fecha Documento de Pago]]+15</f>
        <v>44665</v>
      </c>
    </row>
    <row r="152" spans="1:11" ht="120" x14ac:dyDescent="0.25">
      <c r="A152" s="14">
        <v>5</v>
      </c>
      <c r="B152" s="26" t="s">
        <v>21</v>
      </c>
      <c r="C152" s="27" t="s">
        <v>22</v>
      </c>
      <c r="D152" s="26" t="s">
        <v>20</v>
      </c>
      <c r="E152" s="27" t="s">
        <v>18</v>
      </c>
      <c r="F152" s="27" t="s">
        <v>19</v>
      </c>
      <c r="G152" s="28">
        <v>93578.25</v>
      </c>
      <c r="H152" s="29">
        <f>+Tabla1[[#This Row],[Monto Facturado RD$]]</f>
        <v>93578.25</v>
      </c>
      <c r="I152" s="29">
        <f>+Tabla1[[#This Row],[Monto Facturado RD$]]-Tabla1[[#This Row],[Monto Pagado RD$ ]]</f>
        <v>0</v>
      </c>
      <c r="J152" s="27" t="s">
        <v>469</v>
      </c>
      <c r="K152" s="30">
        <f>+Tabla1[[#This Row],[Fecha Documento de Pago]]+15</f>
        <v>44666</v>
      </c>
    </row>
    <row r="153" spans="1:11" ht="135" x14ac:dyDescent="0.25">
      <c r="A153" s="14">
        <v>35</v>
      </c>
      <c r="B153" s="26" t="s">
        <v>21</v>
      </c>
      <c r="C153" s="27" t="s">
        <v>114</v>
      </c>
      <c r="D153" s="26" t="s">
        <v>113</v>
      </c>
      <c r="E153" s="27" t="s">
        <v>111</v>
      </c>
      <c r="F153" s="27" t="s">
        <v>112</v>
      </c>
      <c r="G153" s="28">
        <v>2006000</v>
      </c>
      <c r="H153" s="29">
        <f>+Tabla1[[#This Row],[Monto Facturado RD$]]</f>
        <v>2006000</v>
      </c>
      <c r="I153" s="29">
        <f>+Tabla1[[#This Row],[Monto Facturado RD$]]-Tabla1[[#This Row],[Monto Pagado RD$ ]]</f>
        <v>0</v>
      </c>
      <c r="J153" s="27" t="s">
        <v>469</v>
      </c>
      <c r="K153" s="30">
        <f>+Tabla1[[#This Row],[Fecha Documento de Pago]]+15</f>
        <v>44666</v>
      </c>
    </row>
    <row r="154" spans="1:11" ht="105" x14ac:dyDescent="0.25">
      <c r="A154" s="14">
        <v>68</v>
      </c>
      <c r="B154" s="26" t="s">
        <v>21</v>
      </c>
      <c r="C154" s="27" t="s">
        <v>204</v>
      </c>
      <c r="D154" s="26" t="s">
        <v>79</v>
      </c>
      <c r="E154" s="27" t="s">
        <v>202</v>
      </c>
      <c r="F154" s="27" t="s">
        <v>203</v>
      </c>
      <c r="G154" s="28">
        <v>14202.48</v>
      </c>
      <c r="H154" s="29">
        <f>+Tabla1[[#This Row],[Monto Facturado RD$]]</f>
        <v>14202.48</v>
      </c>
      <c r="I154" s="29">
        <f>+Tabla1[[#This Row],[Monto Facturado RD$]]-Tabla1[[#This Row],[Monto Pagado RD$ ]]</f>
        <v>0</v>
      </c>
      <c r="J154" s="27" t="s">
        <v>469</v>
      </c>
      <c r="K154" s="30">
        <f>+Tabla1[[#This Row],[Fecha Documento de Pago]]+15</f>
        <v>44666</v>
      </c>
    </row>
    <row r="155" spans="1:11" ht="120" x14ac:dyDescent="0.25">
      <c r="A155" s="14">
        <v>112</v>
      </c>
      <c r="B155" s="26" t="s">
        <v>21</v>
      </c>
      <c r="C155" s="27" t="s">
        <v>316</v>
      </c>
      <c r="D155" s="26" t="s">
        <v>20</v>
      </c>
      <c r="E155" s="27" t="s">
        <v>312</v>
      </c>
      <c r="F155" s="27" t="s">
        <v>315</v>
      </c>
      <c r="G155" s="28">
        <v>10237.5</v>
      </c>
      <c r="H155" s="29">
        <f>+Tabla1[[#This Row],[Monto Facturado RD$]]</f>
        <v>10237.5</v>
      </c>
      <c r="I155" s="29">
        <f>+Tabla1[[#This Row],[Monto Facturado RD$]]-Tabla1[[#This Row],[Monto Pagado RD$ ]]</f>
        <v>0</v>
      </c>
      <c r="J155" s="27" t="s">
        <v>469</v>
      </c>
      <c r="K155" s="30">
        <f>+Tabla1[[#This Row],[Fecha Documento de Pago]]+15</f>
        <v>44666</v>
      </c>
    </row>
    <row r="156" spans="1:11" ht="180" x14ac:dyDescent="0.25">
      <c r="A156" s="14">
        <v>142</v>
      </c>
      <c r="B156" s="26" t="s">
        <v>21</v>
      </c>
      <c r="C156" s="27" t="s">
        <v>387</v>
      </c>
      <c r="D156" s="26" t="s">
        <v>124</v>
      </c>
      <c r="E156" s="27" t="s">
        <v>385</v>
      </c>
      <c r="F156" s="27" t="s">
        <v>386</v>
      </c>
      <c r="G156" s="28">
        <v>4000000</v>
      </c>
      <c r="H156" s="29">
        <f>+Tabla1[[#This Row],[Monto Facturado RD$]]</f>
        <v>4000000</v>
      </c>
      <c r="I156" s="29">
        <f>+Tabla1[[#This Row],[Monto Facturado RD$]]-Tabla1[[#This Row],[Monto Pagado RD$ ]]</f>
        <v>0</v>
      </c>
      <c r="J156" s="27" t="s">
        <v>469</v>
      </c>
      <c r="K156" s="30">
        <f>+Tabla1[[#This Row],[Fecha Documento de Pago]]+15</f>
        <v>44666</v>
      </c>
    </row>
    <row r="157" spans="1:11" ht="135" x14ac:dyDescent="0.25">
      <c r="A157" s="14">
        <v>145</v>
      </c>
      <c r="B157" s="26" t="s">
        <v>21</v>
      </c>
      <c r="C157" s="27" t="s">
        <v>396</v>
      </c>
      <c r="D157" s="26" t="s">
        <v>207</v>
      </c>
      <c r="E157" s="27" t="s">
        <v>394</v>
      </c>
      <c r="F157" s="27" t="s">
        <v>395</v>
      </c>
      <c r="G157" s="28">
        <v>1888802.4</v>
      </c>
      <c r="H157" s="29">
        <f>+Tabla1[[#This Row],[Monto Facturado RD$]]</f>
        <v>1888802.4</v>
      </c>
      <c r="I157" s="29">
        <f>+Tabla1[[#This Row],[Monto Facturado RD$]]-Tabla1[[#This Row],[Monto Pagado RD$ ]]</f>
        <v>0</v>
      </c>
      <c r="J157" s="27" t="s">
        <v>469</v>
      </c>
      <c r="K157" s="30">
        <f>+Tabla1[[#This Row],[Fecha Documento de Pago]]+15</f>
        <v>44666</v>
      </c>
    </row>
    <row r="158" spans="1:11" ht="135" x14ac:dyDescent="0.25">
      <c r="A158" s="20">
        <v>146</v>
      </c>
      <c r="B158" s="31" t="s">
        <v>21</v>
      </c>
      <c r="C158" s="32" t="s">
        <v>396</v>
      </c>
      <c r="D158" s="31" t="s">
        <v>51</v>
      </c>
      <c r="E158" s="32" t="s">
        <v>394</v>
      </c>
      <c r="F158" s="32" t="s">
        <v>395</v>
      </c>
      <c r="G158" s="33">
        <v>2321956.7999999998</v>
      </c>
      <c r="H158" s="34">
        <f>+Tabla1[[#This Row],[Monto Facturado RD$]]</f>
        <v>2321956.7999999998</v>
      </c>
      <c r="I158" s="34">
        <f>+Tabla1[[#This Row],[Monto Facturado RD$]]-Tabla1[[#This Row],[Monto Pagado RD$ ]]</f>
        <v>0</v>
      </c>
      <c r="J158" s="32" t="s">
        <v>469</v>
      </c>
      <c r="K158" s="35">
        <f>+Tabla1[[#This Row],[Fecha Documento de Pago]]+15</f>
        <v>44666</v>
      </c>
    </row>
    <row r="159" spans="1:11" s="36" customFormat="1" ht="15.75" x14ac:dyDescent="0.25">
      <c r="A159" s="37" t="s">
        <v>470</v>
      </c>
      <c r="B159" s="38"/>
      <c r="C159" s="39"/>
      <c r="D159" s="38"/>
      <c r="E159" s="39"/>
      <c r="F159" s="39"/>
      <c r="G159" s="40">
        <f>SUBTOTAL(109,Tabla1[Monto Facturado RD$])</f>
        <v>56356208.629999995</v>
      </c>
      <c r="H159" s="40">
        <f>SUBTOTAL(109,Tabla1[Monto Pagado RD$ ])</f>
        <v>56356208.629999995</v>
      </c>
      <c r="I159" s="40">
        <f>SUBTOTAL(109,Tabla1[Monto Pendiente RD$])</f>
        <v>0</v>
      </c>
      <c r="J159" s="39"/>
      <c r="K159" s="41"/>
    </row>
    <row r="160" spans="1:11" customFormat="1" x14ac:dyDescent="0.25">
      <c r="A160" s="3"/>
      <c r="B160" s="3"/>
      <c r="C160" s="3"/>
      <c r="D160" s="3"/>
      <c r="E160" s="3"/>
      <c r="F160" s="3"/>
      <c r="G160" s="3"/>
      <c r="H160" s="3"/>
    </row>
    <row r="161" spans="1:11" customFormat="1" x14ac:dyDescent="0.25">
      <c r="A161" s="3"/>
      <c r="B161" s="3"/>
      <c r="C161" s="3"/>
      <c r="D161" s="3"/>
      <c r="E161" s="3"/>
      <c r="F161" s="3"/>
      <c r="G161" s="3"/>
      <c r="H161" s="3"/>
    </row>
    <row r="162" spans="1:11" customFormat="1" x14ac:dyDescent="0.25">
      <c r="A162" s="3"/>
      <c r="B162" s="3"/>
      <c r="C162" s="3"/>
      <c r="D162" s="3"/>
      <c r="E162" s="3"/>
      <c r="F162" s="3"/>
      <c r="G162" s="3"/>
      <c r="H162" s="3"/>
    </row>
    <row r="163" spans="1:11" customFormat="1" x14ac:dyDescent="0.25">
      <c r="A163" s="3"/>
      <c r="B163" s="3"/>
      <c r="C163" s="3"/>
      <c r="D163" s="3"/>
      <c r="E163" s="3"/>
      <c r="F163" s="3"/>
      <c r="G163" s="3"/>
      <c r="H163" s="3"/>
    </row>
    <row r="164" spans="1:11" customFormat="1" x14ac:dyDescent="0.25">
      <c r="A164" s="3"/>
      <c r="B164" s="3"/>
      <c r="C164" s="3"/>
      <c r="D164" s="3"/>
      <c r="E164" s="3"/>
      <c r="F164" s="3"/>
      <c r="G164" s="3"/>
      <c r="H164" s="3"/>
    </row>
    <row r="165" spans="1:11" customFormat="1" x14ac:dyDescent="0.25">
      <c r="A165" s="3"/>
      <c r="B165" s="3"/>
      <c r="C165" s="3"/>
      <c r="D165" s="3"/>
      <c r="E165" s="3"/>
      <c r="F165" s="3"/>
      <c r="G165" s="3"/>
      <c r="H165" s="3"/>
    </row>
    <row r="166" spans="1:11" customFormat="1" x14ac:dyDescent="0.25">
      <c r="A166" s="3"/>
      <c r="B166" s="3"/>
      <c r="C166" s="3"/>
      <c r="D166" s="3"/>
      <c r="E166" s="3"/>
      <c r="F166" s="3"/>
      <c r="G166" s="3"/>
      <c r="H166" s="3"/>
    </row>
    <row r="167" spans="1:11" customFormat="1" x14ac:dyDescent="0.25">
      <c r="A167" s="3"/>
      <c r="B167" s="3"/>
      <c r="C167" s="3"/>
      <c r="D167" s="3"/>
      <c r="E167" s="3"/>
      <c r="F167" s="3"/>
      <c r="G167" s="3"/>
      <c r="H167" s="3"/>
    </row>
    <row r="168" spans="1:11" customFormat="1" x14ac:dyDescent="0.25">
      <c r="A168" s="3"/>
      <c r="B168" s="3"/>
      <c r="C168" s="3"/>
      <c r="D168" s="3"/>
      <c r="E168" s="3"/>
      <c r="F168" s="3"/>
      <c r="G168" s="3"/>
      <c r="H168" s="3"/>
    </row>
    <row r="169" spans="1:11" customFormat="1" x14ac:dyDescent="0.25"/>
    <row r="170" spans="1:11" customFormat="1" ht="15.75" customHeight="1" x14ac:dyDescent="0.25">
      <c r="A170" s="43" t="s">
        <v>471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1" customFormat="1" ht="15.75" x14ac:dyDescent="0.25">
      <c r="A171" s="44" t="s">
        <v>472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</row>
  </sheetData>
  <mergeCells count="4">
    <mergeCell ref="A7:K7"/>
    <mergeCell ref="A6:K6"/>
    <mergeCell ref="A170:K170"/>
    <mergeCell ref="A171:K171"/>
  </mergeCells>
  <printOptions horizontalCentered="1"/>
  <pageMargins left="0.31496062992125984" right="0.31496062992125984" top="0.35433070866141736" bottom="0.35433070866141736" header="0.19685039370078741" footer="0.19685039370078741"/>
  <pageSetup scale="54" fitToHeight="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45" t="s">
        <v>402</v>
      </c>
      <c r="B1" s="45"/>
    </row>
    <row r="2" spans="1:2" ht="15.75" x14ac:dyDescent="0.25">
      <c r="A2" s="1" t="s">
        <v>403</v>
      </c>
      <c r="B2" s="2" t="s">
        <v>404</v>
      </c>
    </row>
    <row r="3" spans="1:2" ht="15.75" x14ac:dyDescent="0.25">
      <c r="A3" s="1" t="s">
        <v>405</v>
      </c>
      <c r="B3" s="2" t="s">
        <v>406</v>
      </c>
    </row>
    <row r="4" spans="1:2" ht="15.75" x14ac:dyDescent="0.25">
      <c r="A4" s="1" t="s">
        <v>407</v>
      </c>
      <c r="B4" s="2" t="s">
        <v>408</v>
      </c>
    </row>
    <row r="5" spans="1:2" ht="15.75" x14ac:dyDescent="0.25">
      <c r="A5" s="1" t="s">
        <v>409</v>
      </c>
      <c r="B5" s="2" t="s">
        <v>1</v>
      </c>
    </row>
    <row r="6" spans="1:2" ht="15.75" x14ac:dyDescent="0.25">
      <c r="A6" s="1" t="s">
        <v>410</v>
      </c>
      <c r="B6" s="2" t="s">
        <v>1</v>
      </c>
    </row>
    <row r="7" spans="1:2" ht="15.75" x14ac:dyDescent="0.25">
      <c r="A7" s="1" t="s">
        <v>411</v>
      </c>
      <c r="B7" s="2" t="s">
        <v>412</v>
      </c>
    </row>
    <row r="8" spans="1:2" ht="15.75" x14ac:dyDescent="0.25">
      <c r="A8" s="1" t="s">
        <v>413</v>
      </c>
      <c r="B8" s="2" t="s">
        <v>414</v>
      </c>
    </row>
    <row r="10" spans="1:2" ht="15.75" x14ac:dyDescent="0.25">
      <c r="A10" s="45" t="s">
        <v>415</v>
      </c>
      <c r="B10" s="45"/>
    </row>
    <row r="11" spans="1:2" ht="15.75" x14ac:dyDescent="0.25">
      <c r="A11" s="1" t="s">
        <v>416</v>
      </c>
      <c r="B11" s="2" t="s">
        <v>417</v>
      </c>
    </row>
    <row r="12" spans="1:2" ht="15.75" x14ac:dyDescent="0.25">
      <c r="A12" s="1" t="s">
        <v>418</v>
      </c>
      <c r="B12" s="2" t="s">
        <v>419</v>
      </c>
    </row>
    <row r="13" spans="1:2" ht="15.75" x14ac:dyDescent="0.25">
      <c r="A13" s="1" t="s">
        <v>420</v>
      </c>
      <c r="B13" s="2" t="s">
        <v>421</v>
      </c>
    </row>
    <row r="14" spans="1:2" ht="15.75" x14ac:dyDescent="0.25">
      <c r="A14" s="1" t="s">
        <v>422</v>
      </c>
      <c r="B14" s="2" t="s">
        <v>423</v>
      </c>
    </row>
    <row r="15" spans="1:2" ht="15.75" x14ac:dyDescent="0.25">
      <c r="A15" s="1" t="s">
        <v>422</v>
      </c>
      <c r="B15" s="2" t="s">
        <v>424</v>
      </c>
    </row>
    <row r="16" spans="1:2" ht="15.75" x14ac:dyDescent="0.25">
      <c r="A16" s="1" t="s">
        <v>416</v>
      </c>
      <c r="B16" s="2" t="s">
        <v>425</v>
      </c>
    </row>
    <row r="17" spans="1:2" ht="15.75" x14ac:dyDescent="0.25">
      <c r="A17" s="1" t="s">
        <v>416</v>
      </c>
      <c r="B17" s="2" t="s">
        <v>426</v>
      </c>
    </row>
    <row r="18" spans="1:2" ht="15.75" x14ac:dyDescent="0.25">
      <c r="A18" s="1" t="s">
        <v>416</v>
      </c>
      <c r="B18" s="2" t="s">
        <v>427</v>
      </c>
    </row>
    <row r="19" spans="1:2" ht="15.75" x14ac:dyDescent="0.25">
      <c r="A19" s="1" t="s">
        <v>428</v>
      </c>
      <c r="B19" s="2" t="s">
        <v>429</v>
      </c>
    </row>
    <row r="20" spans="1:2" ht="15.75" x14ac:dyDescent="0.25">
      <c r="A20" s="1" t="s">
        <v>428</v>
      </c>
      <c r="B20" s="2" t="s">
        <v>429</v>
      </c>
    </row>
    <row r="21" spans="1:2" ht="15.75" x14ac:dyDescent="0.25">
      <c r="A21" s="1" t="s">
        <v>430</v>
      </c>
      <c r="B21" s="2" t="s">
        <v>431</v>
      </c>
    </row>
    <row r="22" spans="1:2" ht="15.75" x14ac:dyDescent="0.25">
      <c r="A22" s="1" t="s">
        <v>430</v>
      </c>
      <c r="B22" s="2" t="s">
        <v>432</v>
      </c>
    </row>
    <row r="23" spans="1:2" ht="15.75" x14ac:dyDescent="0.25">
      <c r="A23" s="1" t="s">
        <v>430</v>
      </c>
      <c r="B23" s="2" t="s">
        <v>433</v>
      </c>
    </row>
    <row r="24" spans="1:2" ht="15.75" x14ac:dyDescent="0.25">
      <c r="A24" s="1" t="s">
        <v>430</v>
      </c>
      <c r="B24" s="2" t="s">
        <v>434</v>
      </c>
    </row>
    <row r="25" spans="1:2" ht="15.75" x14ac:dyDescent="0.25">
      <c r="A25" s="1" t="s">
        <v>430</v>
      </c>
      <c r="B25" s="2" t="s">
        <v>435</v>
      </c>
    </row>
    <row r="26" spans="1:2" ht="15.75" x14ac:dyDescent="0.25">
      <c r="A26" s="1" t="s">
        <v>430</v>
      </c>
      <c r="B26" s="2" t="s">
        <v>436</v>
      </c>
    </row>
    <row r="27" spans="1:2" ht="15.75" x14ac:dyDescent="0.25">
      <c r="A27" s="1" t="s">
        <v>430</v>
      </c>
      <c r="B27" s="2" t="s">
        <v>437</v>
      </c>
    </row>
    <row r="28" spans="1:2" ht="15.75" x14ac:dyDescent="0.25">
      <c r="A28" s="1" t="s">
        <v>430</v>
      </c>
      <c r="B28" s="2" t="s">
        <v>438</v>
      </c>
    </row>
    <row r="29" spans="1:2" ht="15.75" x14ac:dyDescent="0.25">
      <c r="A29" s="1" t="s">
        <v>430</v>
      </c>
      <c r="B29" s="2" t="s">
        <v>439</v>
      </c>
    </row>
    <row r="30" spans="1:2" ht="15.75" x14ac:dyDescent="0.25">
      <c r="A30" s="1" t="s">
        <v>430</v>
      </c>
      <c r="B30" s="2" t="s">
        <v>440</v>
      </c>
    </row>
    <row r="31" spans="1:2" ht="15.75" x14ac:dyDescent="0.25">
      <c r="A31" s="1" t="s">
        <v>430</v>
      </c>
      <c r="B31" s="2" t="s">
        <v>441</v>
      </c>
    </row>
    <row r="32" spans="1:2" ht="15.75" x14ac:dyDescent="0.25">
      <c r="A32" s="1" t="s">
        <v>430</v>
      </c>
      <c r="B32" s="2" t="s">
        <v>442</v>
      </c>
    </row>
    <row r="33" spans="1:2" ht="15.75" x14ac:dyDescent="0.25">
      <c r="A33" s="1" t="s">
        <v>430</v>
      </c>
      <c r="B33" s="2" t="s">
        <v>443</v>
      </c>
    </row>
    <row r="34" spans="1:2" ht="15.75" x14ac:dyDescent="0.25">
      <c r="A34" s="1" t="s">
        <v>430</v>
      </c>
      <c r="B34" s="2" t="s">
        <v>444</v>
      </c>
    </row>
    <row r="35" spans="1:2" ht="15.75" x14ac:dyDescent="0.25">
      <c r="A35" s="1" t="s">
        <v>430</v>
      </c>
      <c r="B35" s="2" t="s">
        <v>445</v>
      </c>
    </row>
    <row r="36" spans="1:2" ht="15.75" x14ac:dyDescent="0.25">
      <c r="A36" s="1" t="s">
        <v>430</v>
      </c>
      <c r="B36" s="2" t="s">
        <v>446</v>
      </c>
    </row>
    <row r="37" spans="1:2" ht="15.75" x14ac:dyDescent="0.25">
      <c r="A37" s="1" t="s">
        <v>447</v>
      </c>
      <c r="B37" s="2" t="s">
        <v>448</v>
      </c>
    </row>
    <row r="38" spans="1:2" ht="15.75" x14ac:dyDescent="0.25">
      <c r="A38" s="1" t="s">
        <v>449</v>
      </c>
      <c r="B38" s="2" t="s">
        <v>450</v>
      </c>
    </row>
    <row r="39" spans="1:2" ht="15.75" x14ac:dyDescent="0.25">
      <c r="A39" s="1" t="s">
        <v>451</v>
      </c>
      <c r="B39" s="2" t="s">
        <v>452</v>
      </c>
    </row>
    <row r="40" spans="1:2" ht="15.75" x14ac:dyDescent="0.25">
      <c r="A40" s="1" t="s">
        <v>451</v>
      </c>
      <c r="B40" s="2" t="s">
        <v>452</v>
      </c>
    </row>
    <row r="41" spans="1:2" ht="15.75" x14ac:dyDescent="0.25">
      <c r="A41" s="1" t="s">
        <v>453</v>
      </c>
      <c r="B41" s="2" t="s">
        <v>454</v>
      </c>
    </row>
    <row r="42" spans="1:2" ht="15.75" x14ac:dyDescent="0.25">
      <c r="A42" s="1" t="s">
        <v>453</v>
      </c>
      <c r="B42" s="2" t="s">
        <v>454</v>
      </c>
    </row>
    <row r="43" spans="1:2" ht="15.75" x14ac:dyDescent="0.25">
      <c r="A43" s="1"/>
      <c r="B43" s="2"/>
    </row>
    <row r="44" spans="1:2" ht="15.75" x14ac:dyDescent="0.25">
      <c r="A44" s="1"/>
      <c r="B44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IMPUTACIONES BENEFICIARIO MARZO 2022&amp;LSistema de Información de la Gestión Financiera
Periodo:2022&amp;REG-002-DEFRD_1649169381488e
05/04/2022 10:37:06
40224827358-SIGEF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TipoDocRespaldo</vt:lpstr>
      <vt:lpstr>Definicion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2022-04-05T15:16:46Z</cp:lastPrinted>
  <dcterms:created xsi:type="dcterms:W3CDTF">2022-04-05T14:37:06Z</dcterms:created>
  <dcterms:modified xsi:type="dcterms:W3CDTF">2022-04-05T15:43:40Z</dcterms:modified>
</cp:coreProperties>
</file>