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V:\Reportes cuentas por pagar mensuales\2023\ENERO\"/>
    </mc:Choice>
  </mc:AlternateContent>
  <bookViews>
    <workbookView xWindow="0" yWindow="0" windowWidth="28800" windowHeight="12300"/>
  </bookViews>
  <sheets>
    <sheet name="TipoDocRespaldo" sheetId="1" r:id="rId1"/>
  </sheets>
  <definedNames>
    <definedName name="_xlnm._FilterDatabase" localSheetId="0" hidden="1">TipoDocRespaldo!$E$9:$K$33</definedName>
    <definedName name="_xlnm.Print_Area" localSheetId="0">TipoDocRespaldo!$A$1:$K$44</definedName>
    <definedName name="_xlnm.Print_Titles" localSheetId="0">TipoDocRespaldo!$9:$9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K10" i="1"/>
  <c r="H10" i="1"/>
  <c r="I10" i="1" s="1"/>
  <c r="H11" i="1"/>
  <c r="I11" i="1" s="1"/>
  <c r="K11" i="1"/>
  <c r="H12" i="1"/>
  <c r="I12" i="1" s="1"/>
  <c r="K12" i="1"/>
  <c r="H13" i="1"/>
  <c r="I13" i="1" s="1"/>
  <c r="K13" i="1"/>
  <c r="H14" i="1"/>
  <c r="I14" i="1" s="1"/>
  <c r="K14" i="1"/>
  <c r="H15" i="1"/>
  <c r="I15" i="1" s="1"/>
  <c r="K15" i="1"/>
  <c r="H16" i="1"/>
  <c r="I16" i="1" s="1"/>
  <c r="K16" i="1"/>
  <c r="H17" i="1"/>
  <c r="I17" i="1" s="1"/>
  <c r="K17" i="1"/>
  <c r="H18" i="1"/>
  <c r="I18" i="1"/>
  <c r="K18" i="1"/>
  <c r="H19" i="1"/>
  <c r="I19" i="1" s="1"/>
  <c r="K19" i="1"/>
  <c r="H20" i="1"/>
  <c r="I20" i="1" s="1"/>
  <c r="K20" i="1"/>
  <c r="H21" i="1"/>
  <c r="I21" i="1" s="1"/>
  <c r="K21" i="1"/>
  <c r="H22" i="1"/>
  <c r="I22" i="1" s="1"/>
  <c r="K22" i="1"/>
  <c r="H23" i="1"/>
  <c r="I23" i="1" s="1"/>
  <c r="K23" i="1"/>
  <c r="H24" i="1"/>
  <c r="I24" i="1" s="1"/>
  <c r="K24" i="1"/>
  <c r="H25" i="1"/>
  <c r="I25" i="1" s="1"/>
  <c r="K25" i="1"/>
  <c r="H26" i="1"/>
  <c r="I26" i="1" s="1"/>
  <c r="K26" i="1"/>
  <c r="H27" i="1"/>
  <c r="I27" i="1" s="1"/>
  <c r="K27" i="1"/>
  <c r="H28" i="1"/>
  <c r="I28" i="1"/>
  <c r="H29" i="1"/>
  <c r="I29" i="1" s="1"/>
  <c r="K29" i="1"/>
  <c r="H30" i="1"/>
  <c r="I30" i="1" s="1"/>
  <c r="K30" i="1"/>
  <c r="H31" i="1"/>
  <c r="I31" i="1" s="1"/>
  <c r="K31" i="1"/>
  <c r="H32" i="1"/>
  <c r="I32" i="1" s="1"/>
  <c r="K32" i="1"/>
  <c r="H33" i="1"/>
  <c r="I33" i="1" s="1"/>
  <c r="K33" i="1"/>
  <c r="H34" i="1" l="1"/>
  <c r="G34" i="1"/>
  <c r="K8" i="1"/>
</calcChain>
</file>

<file path=xl/sharedStrings.xml><?xml version="1.0" encoding="utf-8"?>
<sst xmlns="http://schemas.openxmlformats.org/spreadsheetml/2006/main" count="163" uniqueCount="99">
  <si>
    <t>Beneficiario</t>
  </si>
  <si>
    <t>28/12/2022</t>
  </si>
  <si>
    <t>27/12/2022</t>
  </si>
  <si>
    <t>07/11/2022</t>
  </si>
  <si>
    <t>08/12/2022</t>
  </si>
  <si>
    <t>COMPANIA DOMINICANA DE TELEFONOS C POR A</t>
  </si>
  <si>
    <t>19/12/2022</t>
  </si>
  <si>
    <t>SEGUROS UNIVERSAL C POR A</t>
  </si>
  <si>
    <t>01/12/2022</t>
  </si>
  <si>
    <t>02/12/2022</t>
  </si>
  <si>
    <t>14/12/2022</t>
  </si>
  <si>
    <t>10/11/2022</t>
  </si>
  <si>
    <t>09/12/2022</t>
  </si>
  <si>
    <t>MAPFRE Salud ARS, S.A.</t>
  </si>
  <si>
    <t>Distribuidores Internacionales de Petróleo, SA</t>
  </si>
  <si>
    <t>HUMANO SEGUROS S A</t>
  </si>
  <si>
    <t>16/11/2022</t>
  </si>
  <si>
    <t>GASOLINERA FRANCO BIDO SRL</t>
  </si>
  <si>
    <t>02/11/2022</t>
  </si>
  <si>
    <t>14/10/2022</t>
  </si>
  <si>
    <t>Servicios Empresariales Canaan, SRL</t>
  </si>
  <si>
    <t>Empresas Miltin, SRL</t>
  </si>
  <si>
    <t>SEGURO NACIONAL DE SALUD</t>
  </si>
  <si>
    <t>No.</t>
  </si>
  <si>
    <t>Fecha de Documento</t>
  </si>
  <si>
    <t>No. De Documento de Pago</t>
  </si>
  <si>
    <t>Fecha de la Factura</t>
  </si>
  <si>
    <t>Concepto</t>
  </si>
  <si>
    <t>Monto Facturado DOP</t>
  </si>
  <si>
    <t>Monto Pagado DOP</t>
  </si>
  <si>
    <t>Monto Pendiente DOP</t>
  </si>
  <si>
    <t>Estado</t>
  </si>
  <si>
    <t>Fecha estimada de Pago</t>
  </si>
  <si>
    <t>PAGADO</t>
  </si>
  <si>
    <t>INSTITUTO SUPERIOR DE FORMACION DOCENTE SALOME UREÑA</t>
  </si>
  <si>
    <t>Fecha de creación</t>
  </si>
  <si>
    <t>TOTALES</t>
  </si>
  <si>
    <t>VALORES EN RD$</t>
  </si>
  <si>
    <t>LIC JOSE ERNESTO JIMENEZ</t>
  </si>
  <si>
    <t>DIRECTOR FINANCIERO, ISFODOSU</t>
  </si>
  <si>
    <t>REC-Pago NCF:B1500191630 d/f 28/12/2022, corresp. a la cuenta 751071915 sumaria lineas recinto, diciembre 2022.</t>
  </si>
  <si>
    <t>REC-Pago NCF:B1500192502 d/f 10/01/2023 corresp. a la cuenta 705001061 flotilla móvil. enero 2023.</t>
  </si>
  <si>
    <t>REC-Pago NCF:B1500192504 d/f 10/01/2023, corresp. a la cuenta 734699053, lineas Rectoría enero 2023.</t>
  </si>
  <si>
    <t>REC-pago NCF:B1500192503 d/f 10/01/2023, corresp. a la cuenta 711982560 central Rectoría, enero 2023.</t>
  </si>
  <si>
    <t>REC-Pago relación de facturas, por seguro complementarios para empleados del ISFODOSU, mes de enero 2023.</t>
  </si>
  <si>
    <t>V Energy, SA</t>
  </si>
  <si>
    <t>REC-Pago B1500083680 d/f 10/11/2022, por adq. de gasoil para uso de la planta eléctrica del recinto Luís Napoleón Núñez Molina, cert. Bs-15578-2021, cierre de orden ( cesión de crédito de Sunix Petroleum, SRL)</t>
  </si>
  <si>
    <t>REC-Pago fact. B1500084140 d/f 14/10/2022, por adq. de de tickets de combustible para el Recinto LNM, según OR-00254-2021, cert. BS-0015007-2021,(cesión de crédito Sunix Petroleum SRL) cierre de contrato.</t>
  </si>
  <si>
    <t>REC-Pago fact. B1500084183 d/f 07/11/2022, Por adq. de tickets de combustible para el recinto EMH, según OR-366-2021, cert. BS-637-2022 (cesión de crédito Sunix petroleum SRL).</t>
  </si>
  <si>
    <t>REC-Pago NCF:B1500003246 d/f 02/01/2023, por seguro complementario para 98 empleados del ISFODOSU, mes de enero 2023, corresp. al periodo 01/01/2023 hasta el 31/01/2023.</t>
  </si>
  <si>
    <t>REC-Pago fact. B1500024040 d/f 27/12/2022, por adq. de tickets de combustibles para la Rectoría del ISFODOSU, cert. de contrato BS-0012605-2022, pagos parciales</t>
  </si>
  <si>
    <t>REC-Pago NCF:B1500026400 d/f 01/01/2023, por seguro complementario para empleados del ISFODOSU, mes de enero 2023.</t>
  </si>
  <si>
    <t>WINDTELECOM S A</t>
  </si>
  <si>
    <t>REC-Pago NCF:B1500010293 d/f 11/12/2022, corresp. a contrato de internet cuenta No.570255 para el recinto (LNÑM) Diciembre 2022 por un monto US$2,657.07 a una tasa 55.9800.</t>
  </si>
  <si>
    <t>REC-Pago NCF:B1500010497 d/f 11/01/2023, corresp. a contrato de internet cuenta No. 570255 para el Recinto (LNÑM), enero 2023 por un monto US$2,657.07 a una tasa 56.8077.</t>
  </si>
  <si>
    <t>REC-Pago fact NCF: B1500010475, corresp. a contrato de internet plus 100MB de Rectoría, cuenta No. 629699 mes de enero 2023.</t>
  </si>
  <si>
    <t>REC-Pago relación de facturas, correspondientes a contrato de internet plus 100MB de la Rectoría, Cuenta No. 629699, meses de septiembre a diciembre 2022</t>
  </si>
  <si>
    <t>EPH-Pago fact. 00213163 con NCF:B1500001346 d/f 01/12/2022, adq. de tickets prepagados de combustibles para uso del Recinto y asignación del mes de noviembre, OR-2022-00055, del 4719 al 4753</t>
  </si>
  <si>
    <t>EPH-Pago fact. 00213306 con  NCF:B1500001351 d/f 08/12/2022, adq. de combustible para las  plantas eléctricas del Recinto, OR-2022-00479.</t>
  </si>
  <si>
    <t>FEM-Pago con NCF:B1500000773 d/f 16/11/2022 correspondientes a la adq. de tickets prepagos para recintos, segundo pago de la OR-2022-00488.</t>
  </si>
  <si>
    <t>UM-Pago NCF:B1500007151, d/f 09/12/2022, por adq. de gas propano para uso en la cocina del recinto, primer pago de la OR-00513-2022.</t>
  </si>
  <si>
    <t>UM-Pago relación de facts. por adq. de tickets de combustible para los vehículos y gas propano p/cocina para uso en el Recinto, octavo pago de la OR-2022-00058.</t>
  </si>
  <si>
    <t>REC-Pago factura  NCF:B1500007797 d/f 19/12/2022, corresp. a la contratación de seguros complementario enero 2023 para empleados del ISFODOSU.</t>
  </si>
  <si>
    <t>186</t>
  </si>
  <si>
    <t>157</t>
  </si>
  <si>
    <t>159</t>
  </si>
  <si>
    <t>148</t>
  </si>
  <si>
    <t>43</t>
  </si>
  <si>
    <t>86</t>
  </si>
  <si>
    <t>85</t>
  </si>
  <si>
    <t>89</t>
  </si>
  <si>
    <t>41</t>
  </si>
  <si>
    <t>56</t>
  </si>
  <si>
    <t>39</t>
  </si>
  <si>
    <t>33</t>
  </si>
  <si>
    <t>144</t>
  </si>
  <si>
    <t>146</t>
  </si>
  <si>
    <t>109</t>
  </si>
  <si>
    <t>97</t>
  </si>
  <si>
    <t>94</t>
  </si>
  <si>
    <t>58</t>
  </si>
  <si>
    <t>102</t>
  </si>
  <si>
    <t>62</t>
  </si>
  <si>
    <t>67</t>
  </si>
  <si>
    <t>31/01/2023</t>
  </si>
  <si>
    <t>27/01/2023</t>
  </si>
  <si>
    <t>26/01/2023</t>
  </si>
  <si>
    <t>23/01/2023</t>
  </si>
  <si>
    <t>24/01/2023</t>
  </si>
  <si>
    <t>25/01/2023</t>
  </si>
  <si>
    <t>10/01/2023</t>
  </si>
  <si>
    <t>02/01/2023</t>
  </si>
  <si>
    <t>01/01/2023</t>
  </si>
  <si>
    <t>11/12/2022</t>
  </si>
  <si>
    <t>11/01/2023</t>
  </si>
  <si>
    <t>02/09/2022</t>
  </si>
  <si>
    <t>02/10/2022</t>
  </si>
  <si>
    <t>Corresp. Enero 2023</t>
  </si>
  <si>
    <t>PAGO A PROVEEDORES AL 31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</si>
</sst>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/m/yy;@"/>
  </numFmts>
  <fonts count="11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indexed="8"/>
      <name val="Times New Roman"/>
      <family val="1"/>
    </font>
    <font>
      <sz val="14"/>
      <color theme="1"/>
      <name val="Calibri"/>
      <family val="2"/>
      <scheme val="minor"/>
    </font>
    <font>
      <sz val="12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9" fontId="3" fillId="2" borderId="2" xfId="0" applyNumberFormat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15" fontId="8" fillId="3" borderId="2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 wrapText="1"/>
    </xf>
    <xf numFmtId="0" fontId="5" fillId="0" borderId="0" xfId="0" applyFont="1"/>
    <xf numFmtId="43" fontId="5" fillId="0" borderId="0" xfId="1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43" fontId="5" fillId="0" borderId="0" xfId="1" applyFont="1" applyAlignment="1">
      <alignment horizontal="center" wrapText="1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10" fillId="4" borderId="5" xfId="0" applyNumberFormat="1" applyFont="1" applyFill="1" applyBorder="1" applyAlignment="1">
      <alignment horizontal="center" vertical="center" wrapText="1"/>
    </xf>
    <xf numFmtId="15" fontId="10" fillId="4" borderId="5" xfId="0" applyNumberFormat="1" applyFont="1" applyFill="1" applyBorder="1" applyAlignment="1">
      <alignment horizontal="center" vertical="center" wrapText="1"/>
    </xf>
    <xf numFmtId="49" fontId="10" fillId="4" borderId="4" xfId="0" applyNumberFormat="1" applyFont="1" applyFill="1" applyBorder="1" applyAlignment="1">
      <alignment horizontal="center" vertical="center" wrapText="1"/>
    </xf>
    <xf numFmtId="43" fontId="10" fillId="4" borderId="6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theme="0" tint="-0.249977111117893"/>
        </patternFill>
      </fill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11705</xdr:colOff>
      <xdr:row>0</xdr:row>
      <xdr:rowOff>0</xdr:rowOff>
    </xdr:from>
    <xdr:ext cx="1150345" cy="857250"/>
    <xdr:pic>
      <xdr:nvPicPr>
        <xdr:cNvPr id="3" name="Imagen 2">
          <a:extLst>
            <a:ext uri="{FF2B5EF4-FFF2-40B4-BE49-F238E27FC236}">
              <a16:creationId xmlns:a16="http://schemas.microsoft.com/office/drawing/2014/main" id="{00F6D633-AC7E-45F4-A1B3-DAD82095C6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7624"/>
        <a:stretch/>
      </xdr:blipFill>
      <xdr:spPr>
        <a:xfrm>
          <a:off x="5917205" y="0"/>
          <a:ext cx="1150345" cy="857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2" name="Tabla2" displayName="Tabla2" ref="A9:K34" totalsRowCount="1" headerRowDxfId="27" dataDxfId="25" totalsRowDxfId="23" headerRowBorderDxfId="26" tableBorderDxfId="24" totalsRowBorderDxfId="22">
  <autoFilter ref="A9:K33"/>
  <sortState ref="A10:K255">
    <sortCondition ref="B9:B255"/>
  </sortState>
  <tableColumns count="11">
    <tableColumn id="5" name="No." totalsRowLabel="TOTALES" dataDxfId="21" totalsRowDxfId="10"/>
    <tableColumn id="24" name="Fecha de Documento" dataDxfId="20" totalsRowDxfId="9"/>
    <tableColumn id="2" name="No. De Documento de Pago" dataDxfId="19" totalsRowDxfId="8"/>
    <tableColumn id="13" name="Fecha de la Factura" dataDxfId="18" totalsRowDxfId="7"/>
    <tableColumn id="1" name="Beneficiario" dataDxfId="17" totalsRowDxfId="6"/>
    <tableColumn id="12" name="Concepto" dataDxfId="16" totalsRowDxfId="5"/>
    <tableColumn id="20" name="Monto Facturado DOP" totalsRowFunction="sum" dataDxfId="15" totalsRowDxfId="4" dataCellStyle="Millares"/>
    <tableColumn id="21" name="Monto Pagado DOP" totalsRowFunction="sum" dataDxfId="14" totalsRowDxfId="3" dataCellStyle="Millares">
      <calculatedColumnFormula>+Tabla2[[#This Row],[Monto Facturado DOP]]</calculatedColumnFormula>
    </tableColumn>
    <tableColumn id="22" name="Monto Pendiente DOP" dataDxfId="13" totalsRowDxfId="2" dataCellStyle="Millares">
      <calculatedColumnFormula>+Tabla2[[#This Row],[Monto Facturado DOP]]-Tabla2[[#This Row],[Monto Pagado DOP]]</calculatedColumnFormula>
    </tableColumn>
    <tableColumn id="23" name="Estado" dataDxfId="12" totalsRowDxfId="1" dataCellStyle="Millares"/>
    <tableColumn id="6" name="Fecha estimada de Pago" dataDxfId="11" totalsRowDxfId="0">
      <calculatedColumnFormula>+Tabla2[[#This Row],[Fecha de Documento]]+15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tabSelected="1" view="pageBreakPreview" zoomScaleNormal="100" zoomScaleSheetLayoutView="100" workbookViewId="0">
      <selection activeCell="D45" sqref="D45"/>
    </sheetView>
  </sheetViews>
  <sheetFormatPr baseColWidth="10" defaultColWidth="9.140625" defaultRowHeight="15" x14ac:dyDescent="0.25"/>
  <cols>
    <col min="1" max="1" width="12.42578125" style="5" customWidth="1"/>
    <col min="2" max="2" width="16.42578125" style="5" customWidth="1"/>
    <col min="3" max="3" width="20.42578125" style="5" customWidth="1"/>
    <col min="4" max="4" width="23.42578125" style="5" customWidth="1"/>
    <col min="5" max="5" width="19.42578125" style="5" customWidth="1"/>
    <col min="6" max="6" width="28.85546875" style="5" customWidth="1"/>
    <col min="7" max="7" width="17.140625" style="5" customWidth="1"/>
    <col min="8" max="8" width="16.5703125" style="5" customWidth="1"/>
    <col min="9" max="10" width="12.42578125" style="5" customWidth="1"/>
    <col min="11" max="11" width="19.42578125" style="5" customWidth="1"/>
    <col min="12" max="12" width="9.140625" style="5"/>
    <col min="13" max="13" width="24.85546875" style="5" customWidth="1"/>
    <col min="14" max="14" width="23.42578125" style="5" customWidth="1"/>
    <col min="15" max="15" width="23.7109375" style="5" customWidth="1"/>
    <col min="16" max="16" width="17.5703125" style="5" bestFit="1" customWidth="1"/>
    <col min="17" max="17" width="23.42578125" style="6" customWidth="1"/>
    <col min="18" max="16384" width="9.140625" style="5"/>
  </cols>
  <sheetData>
    <row r="1" spans="1:11" s="10" customFormat="1" ht="18.75" x14ac:dyDescent="0.3">
      <c r="A1" s="7"/>
      <c r="B1" s="7"/>
      <c r="C1" s="7"/>
      <c r="D1" s="7"/>
      <c r="E1" s="7"/>
      <c r="F1" s="7"/>
      <c r="G1" s="8"/>
      <c r="H1" s="8"/>
      <c r="I1" s="8"/>
      <c r="J1" s="7"/>
      <c r="K1" s="9"/>
    </row>
    <row r="2" spans="1:11" s="10" customFormat="1" ht="18.75" x14ac:dyDescent="0.3">
      <c r="A2" s="7"/>
      <c r="B2" s="7"/>
      <c r="C2" s="7"/>
      <c r="D2" s="7"/>
      <c r="E2" s="7"/>
      <c r="F2" s="7"/>
      <c r="G2" s="8"/>
      <c r="H2" s="8"/>
      <c r="I2" s="8"/>
      <c r="J2" s="7"/>
      <c r="K2" s="9"/>
    </row>
    <row r="3" spans="1:11" s="10" customFormat="1" ht="18.75" x14ac:dyDescent="0.3">
      <c r="A3" s="7"/>
      <c r="B3" s="7"/>
      <c r="C3" s="7"/>
      <c r="D3" s="7"/>
      <c r="E3" s="7"/>
      <c r="F3" s="7"/>
      <c r="G3" s="8"/>
      <c r="H3" s="8"/>
      <c r="I3" s="8"/>
      <c r="J3" s="7"/>
      <c r="K3" s="9"/>
    </row>
    <row r="4" spans="1:11" s="10" customFormat="1" ht="18.75" x14ac:dyDescent="0.3">
      <c r="A4" s="7"/>
      <c r="B4" s="7"/>
      <c r="C4" s="7"/>
      <c r="D4" s="7"/>
      <c r="E4" s="7"/>
      <c r="F4" s="7"/>
      <c r="G4" s="8"/>
      <c r="H4" s="8"/>
      <c r="I4" s="8"/>
      <c r="J4" s="7"/>
      <c r="K4" s="9"/>
    </row>
    <row r="5" spans="1:11" s="10" customFormat="1" ht="18.75" x14ac:dyDescent="0.3">
      <c r="A5" s="26" t="s">
        <v>34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s="10" customFormat="1" ht="18.75" x14ac:dyDescent="0.3">
      <c r="A6" s="26" t="s">
        <v>98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s="10" customFormat="1" ht="18.75" x14ac:dyDescent="0.3">
      <c r="A7" s="26" t="s">
        <v>37</v>
      </c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s="10" customFormat="1" ht="18.75" x14ac:dyDescent="0.3">
      <c r="A8" s="12" t="s">
        <v>97</v>
      </c>
      <c r="B8" s="7"/>
      <c r="C8" s="7"/>
      <c r="D8" s="7"/>
      <c r="E8" s="7"/>
      <c r="F8" s="7"/>
      <c r="G8" s="8"/>
      <c r="H8" s="8"/>
      <c r="I8" s="8"/>
      <c r="J8" s="13" t="s">
        <v>35</v>
      </c>
      <c r="K8" s="11">
        <f ca="1">+TODAY()</f>
        <v>44966</v>
      </c>
    </row>
    <row r="9" spans="1:11" s="24" customFormat="1" ht="47.25" x14ac:dyDescent="0.25">
      <c r="A9" s="1" t="s">
        <v>23</v>
      </c>
      <c r="B9" s="1" t="s">
        <v>24</v>
      </c>
      <c r="C9" s="1" t="s">
        <v>25</v>
      </c>
      <c r="D9" s="1" t="s">
        <v>26</v>
      </c>
      <c r="E9" s="1" t="s">
        <v>0</v>
      </c>
      <c r="F9" s="1" t="s">
        <v>27</v>
      </c>
      <c r="G9" s="2" t="s">
        <v>28</v>
      </c>
      <c r="H9" s="3" t="s">
        <v>29</v>
      </c>
      <c r="I9" s="3" t="s">
        <v>30</v>
      </c>
      <c r="J9" s="3" t="s">
        <v>31</v>
      </c>
      <c r="K9" s="4" t="s">
        <v>32</v>
      </c>
    </row>
    <row r="10" spans="1:11" s="24" customFormat="1" ht="78.75" x14ac:dyDescent="0.25">
      <c r="A10" s="14">
        <v>1</v>
      </c>
      <c r="B10" s="15" t="s">
        <v>84</v>
      </c>
      <c r="C10" s="14" t="s">
        <v>63</v>
      </c>
      <c r="D10" s="15" t="s">
        <v>1</v>
      </c>
      <c r="E10" s="16" t="s">
        <v>5</v>
      </c>
      <c r="F10" s="14" t="s">
        <v>40</v>
      </c>
      <c r="G10" s="17">
        <v>65368.11</v>
      </c>
      <c r="H10" s="17">
        <f>+Tabla2[[#This Row],[Monto Facturado DOP]]</f>
        <v>65368.11</v>
      </c>
      <c r="I10" s="17">
        <f>+Tabla2[[#This Row],[Monto Facturado DOP]]-Tabla2[[#This Row],[Monto Pagado DOP]]</f>
        <v>0</v>
      </c>
      <c r="J10" s="17" t="s">
        <v>33</v>
      </c>
      <c r="K10" s="15">
        <f>+Tabla2[[#This Row],[Fecha de Documento]]+15</f>
        <v>44972</v>
      </c>
    </row>
    <row r="11" spans="1:11" s="24" customFormat="1" ht="78.75" x14ac:dyDescent="0.25">
      <c r="A11" s="14">
        <v>2</v>
      </c>
      <c r="B11" s="15" t="s">
        <v>85</v>
      </c>
      <c r="C11" s="14" t="s">
        <v>64</v>
      </c>
      <c r="D11" s="15" t="s">
        <v>90</v>
      </c>
      <c r="E11" s="16" t="s">
        <v>5</v>
      </c>
      <c r="F11" s="14" t="s">
        <v>41</v>
      </c>
      <c r="G11" s="17">
        <v>388981.84</v>
      </c>
      <c r="H11" s="17">
        <f>+Tabla2[[#This Row],[Monto Facturado DOP]]</f>
        <v>388981.84</v>
      </c>
      <c r="I11" s="17">
        <f>+Tabla2[[#This Row],[Monto Facturado DOP]]-Tabla2[[#This Row],[Monto Pagado DOP]]</f>
        <v>0</v>
      </c>
      <c r="J11" s="17" t="s">
        <v>33</v>
      </c>
      <c r="K11" s="15">
        <f>+Tabla2[[#This Row],[Fecha de Documento]]+15</f>
        <v>44968</v>
      </c>
    </row>
    <row r="12" spans="1:11" s="24" customFormat="1" ht="78.75" x14ac:dyDescent="0.25">
      <c r="A12" s="14">
        <v>3</v>
      </c>
      <c r="B12" s="15" t="s">
        <v>85</v>
      </c>
      <c r="C12" s="14" t="s">
        <v>65</v>
      </c>
      <c r="D12" s="15" t="s">
        <v>90</v>
      </c>
      <c r="E12" s="16" t="s">
        <v>5</v>
      </c>
      <c r="F12" s="14" t="s">
        <v>42</v>
      </c>
      <c r="G12" s="17">
        <v>29407</v>
      </c>
      <c r="H12" s="17">
        <f>+Tabla2[[#This Row],[Monto Facturado DOP]]</f>
        <v>29407</v>
      </c>
      <c r="I12" s="17">
        <f>+Tabla2[[#This Row],[Monto Facturado DOP]]-Tabla2[[#This Row],[Monto Pagado DOP]]</f>
        <v>0</v>
      </c>
      <c r="J12" s="17" t="s">
        <v>33</v>
      </c>
      <c r="K12" s="15">
        <f>+Tabla2[[#This Row],[Fecha de Documento]]+15</f>
        <v>44968</v>
      </c>
    </row>
    <row r="13" spans="1:11" s="24" customFormat="1" ht="78.75" x14ac:dyDescent="0.25">
      <c r="A13" s="14">
        <v>4</v>
      </c>
      <c r="B13" s="15" t="s">
        <v>86</v>
      </c>
      <c r="C13" s="14" t="s">
        <v>66</v>
      </c>
      <c r="D13" s="15" t="s">
        <v>90</v>
      </c>
      <c r="E13" s="16" t="s">
        <v>5</v>
      </c>
      <c r="F13" s="14" t="s">
        <v>43</v>
      </c>
      <c r="G13" s="17">
        <v>1463629.15</v>
      </c>
      <c r="H13" s="17">
        <f>+Tabla2[[#This Row],[Monto Facturado DOP]]</f>
        <v>1463629.15</v>
      </c>
      <c r="I13" s="17">
        <f>+Tabla2[[#This Row],[Monto Facturado DOP]]-Tabla2[[#This Row],[Monto Pagado DOP]]</f>
        <v>0</v>
      </c>
      <c r="J13" s="17" t="s">
        <v>33</v>
      </c>
      <c r="K13" s="15">
        <f>+Tabla2[[#This Row],[Fecha de Documento]]+15</f>
        <v>44967</v>
      </c>
    </row>
    <row r="14" spans="1:11" s="24" customFormat="1" ht="78.75" x14ac:dyDescent="0.25">
      <c r="A14" s="14">
        <v>5</v>
      </c>
      <c r="B14" s="15" t="s">
        <v>87</v>
      </c>
      <c r="C14" s="14" t="s">
        <v>67</v>
      </c>
      <c r="D14" s="15" t="s">
        <v>10</v>
      </c>
      <c r="E14" s="16" t="s">
        <v>7</v>
      </c>
      <c r="F14" s="14" t="s">
        <v>44</v>
      </c>
      <c r="G14" s="17">
        <v>219119.18</v>
      </c>
      <c r="H14" s="17">
        <f>+Tabla2[[#This Row],[Monto Facturado DOP]]</f>
        <v>219119.18</v>
      </c>
      <c r="I14" s="17">
        <f>+Tabla2[[#This Row],[Monto Facturado DOP]]-Tabla2[[#This Row],[Monto Pagado DOP]]</f>
        <v>0</v>
      </c>
      <c r="J14" s="17" t="s">
        <v>33</v>
      </c>
      <c r="K14" s="15">
        <f>+Tabla2[[#This Row],[Fecha de Documento]]+15</f>
        <v>44964</v>
      </c>
    </row>
    <row r="15" spans="1:11" s="24" customFormat="1" ht="126" x14ac:dyDescent="0.25">
      <c r="A15" s="14">
        <v>6</v>
      </c>
      <c r="B15" s="15" t="s">
        <v>88</v>
      </c>
      <c r="C15" s="14" t="s">
        <v>68</v>
      </c>
      <c r="D15" s="15" t="s">
        <v>11</v>
      </c>
      <c r="E15" s="16" t="s">
        <v>45</v>
      </c>
      <c r="F15" s="14" t="s">
        <v>46</v>
      </c>
      <c r="G15" s="17">
        <v>83840</v>
      </c>
      <c r="H15" s="17">
        <f>+Tabla2[[#This Row],[Monto Facturado DOP]]</f>
        <v>83840</v>
      </c>
      <c r="I15" s="17">
        <f>+Tabla2[[#This Row],[Monto Facturado DOP]]-Tabla2[[#This Row],[Monto Pagado DOP]]</f>
        <v>0</v>
      </c>
      <c r="J15" s="17" t="s">
        <v>33</v>
      </c>
      <c r="K15" s="15">
        <f>+Tabla2[[#This Row],[Fecha de Documento]]+15</f>
        <v>44965</v>
      </c>
    </row>
    <row r="16" spans="1:11" s="24" customFormat="1" ht="126" x14ac:dyDescent="0.25">
      <c r="A16" s="14">
        <v>7</v>
      </c>
      <c r="B16" s="15" t="s">
        <v>88</v>
      </c>
      <c r="C16" s="14" t="s">
        <v>69</v>
      </c>
      <c r="D16" s="15" t="s">
        <v>19</v>
      </c>
      <c r="E16" s="16" t="s">
        <v>45</v>
      </c>
      <c r="F16" s="14" t="s">
        <v>47</v>
      </c>
      <c r="G16" s="17">
        <v>20400</v>
      </c>
      <c r="H16" s="17">
        <f>+Tabla2[[#This Row],[Monto Facturado DOP]]</f>
        <v>20400</v>
      </c>
      <c r="I16" s="17">
        <f>+Tabla2[[#This Row],[Monto Facturado DOP]]-Tabla2[[#This Row],[Monto Pagado DOP]]</f>
        <v>0</v>
      </c>
      <c r="J16" s="17" t="s">
        <v>33</v>
      </c>
      <c r="K16" s="15">
        <f>+Tabla2[[#This Row],[Fecha de Documento]]+15</f>
        <v>44965</v>
      </c>
    </row>
    <row r="17" spans="1:11" s="24" customFormat="1" ht="110.25" x14ac:dyDescent="0.25">
      <c r="A17" s="14">
        <v>8</v>
      </c>
      <c r="B17" s="15" t="s">
        <v>88</v>
      </c>
      <c r="C17" s="14" t="s">
        <v>70</v>
      </c>
      <c r="D17" s="15" t="s">
        <v>3</v>
      </c>
      <c r="E17" s="16" t="s">
        <v>45</v>
      </c>
      <c r="F17" s="14" t="s">
        <v>48</v>
      </c>
      <c r="G17" s="17">
        <v>110500</v>
      </c>
      <c r="H17" s="17">
        <f>+Tabla2[[#This Row],[Monto Facturado DOP]]</f>
        <v>110500</v>
      </c>
      <c r="I17" s="17">
        <f>+Tabla2[[#This Row],[Monto Facturado DOP]]-Tabla2[[#This Row],[Monto Pagado DOP]]</f>
        <v>0</v>
      </c>
      <c r="J17" s="17" t="s">
        <v>33</v>
      </c>
      <c r="K17" s="15">
        <f>+Tabla2[[#This Row],[Fecha de Documento]]+15</f>
        <v>44965</v>
      </c>
    </row>
    <row r="18" spans="1:11" s="24" customFormat="1" ht="126" x14ac:dyDescent="0.25">
      <c r="A18" s="14">
        <v>9</v>
      </c>
      <c r="B18" s="15" t="s">
        <v>87</v>
      </c>
      <c r="C18" s="14" t="s">
        <v>71</v>
      </c>
      <c r="D18" s="15" t="s">
        <v>91</v>
      </c>
      <c r="E18" s="16" t="s">
        <v>13</v>
      </c>
      <c r="F18" s="14" t="s">
        <v>49</v>
      </c>
      <c r="G18" s="17">
        <v>209675.28</v>
      </c>
      <c r="H18" s="17">
        <f>+Tabla2[[#This Row],[Monto Facturado DOP]]</f>
        <v>209675.28</v>
      </c>
      <c r="I18" s="17">
        <f>+Tabla2[[#This Row],[Monto Facturado DOP]]-Tabla2[[#This Row],[Monto Pagado DOP]]</f>
        <v>0</v>
      </c>
      <c r="J18" s="17" t="s">
        <v>33</v>
      </c>
      <c r="K18" s="15">
        <f>+Tabla2[[#This Row],[Fecha de Documento]]+15</f>
        <v>44964</v>
      </c>
    </row>
    <row r="19" spans="1:11" s="24" customFormat="1" ht="94.5" x14ac:dyDescent="0.25">
      <c r="A19" s="14">
        <v>10</v>
      </c>
      <c r="B19" s="15" t="s">
        <v>88</v>
      </c>
      <c r="C19" s="14" t="s">
        <v>72</v>
      </c>
      <c r="D19" s="15" t="s">
        <v>2</v>
      </c>
      <c r="E19" s="16" t="s">
        <v>14</v>
      </c>
      <c r="F19" s="14" t="s">
        <v>50</v>
      </c>
      <c r="G19" s="17">
        <v>950000</v>
      </c>
      <c r="H19" s="17">
        <f>+Tabla2[[#This Row],[Monto Facturado DOP]]</f>
        <v>950000</v>
      </c>
      <c r="I19" s="17">
        <f>+Tabla2[[#This Row],[Monto Facturado DOP]]-Tabla2[[#This Row],[Monto Pagado DOP]]</f>
        <v>0</v>
      </c>
      <c r="J19" s="17" t="s">
        <v>33</v>
      </c>
      <c r="K19" s="15">
        <f>+Tabla2[[#This Row],[Fecha de Documento]]+15</f>
        <v>44965</v>
      </c>
    </row>
    <row r="20" spans="1:11" s="24" customFormat="1" ht="94.5" x14ac:dyDescent="0.25">
      <c r="A20" s="14">
        <v>11</v>
      </c>
      <c r="B20" s="15" t="s">
        <v>87</v>
      </c>
      <c r="C20" s="14" t="s">
        <v>73</v>
      </c>
      <c r="D20" s="15" t="s">
        <v>92</v>
      </c>
      <c r="E20" s="16" t="s">
        <v>15</v>
      </c>
      <c r="F20" s="14" t="s">
        <v>51</v>
      </c>
      <c r="G20" s="17">
        <v>570547.9</v>
      </c>
      <c r="H20" s="17">
        <f>+Tabla2[[#This Row],[Monto Facturado DOP]]</f>
        <v>570547.9</v>
      </c>
      <c r="I20" s="17">
        <f>+Tabla2[[#This Row],[Monto Facturado DOP]]-Tabla2[[#This Row],[Monto Pagado DOP]]</f>
        <v>0</v>
      </c>
      <c r="J20" s="17" t="s">
        <v>33</v>
      </c>
      <c r="K20" s="15">
        <f>+Tabla2[[#This Row],[Fecha de Documento]]+15</f>
        <v>44964</v>
      </c>
    </row>
    <row r="21" spans="1:11" s="24" customFormat="1" ht="126" x14ac:dyDescent="0.25">
      <c r="A21" s="14">
        <v>12</v>
      </c>
      <c r="B21" s="15" t="s">
        <v>87</v>
      </c>
      <c r="C21" s="14" t="s">
        <v>74</v>
      </c>
      <c r="D21" s="15" t="s">
        <v>93</v>
      </c>
      <c r="E21" s="16" t="s">
        <v>52</v>
      </c>
      <c r="F21" s="14" t="s">
        <v>53</v>
      </c>
      <c r="G21" s="17">
        <v>148742.76999999999</v>
      </c>
      <c r="H21" s="17">
        <f>+Tabla2[[#This Row],[Monto Facturado DOP]]</f>
        <v>148742.76999999999</v>
      </c>
      <c r="I21" s="17">
        <f>+Tabla2[[#This Row],[Monto Facturado DOP]]-Tabla2[[#This Row],[Monto Pagado DOP]]</f>
        <v>0</v>
      </c>
      <c r="J21" s="17" t="s">
        <v>33</v>
      </c>
      <c r="K21" s="15">
        <f>+Tabla2[[#This Row],[Fecha de Documento]]+15</f>
        <v>44964</v>
      </c>
    </row>
    <row r="22" spans="1:11" s="24" customFormat="1" ht="126" x14ac:dyDescent="0.25">
      <c r="A22" s="14">
        <v>13</v>
      </c>
      <c r="B22" s="15" t="s">
        <v>86</v>
      </c>
      <c r="C22" s="14" t="s">
        <v>75</v>
      </c>
      <c r="D22" s="15" t="s">
        <v>94</v>
      </c>
      <c r="E22" s="16" t="s">
        <v>52</v>
      </c>
      <c r="F22" s="14" t="s">
        <v>54</v>
      </c>
      <c r="G22" s="17">
        <v>150941.47</v>
      </c>
      <c r="H22" s="17">
        <f>+Tabla2[[#This Row],[Monto Facturado DOP]]</f>
        <v>150941.47</v>
      </c>
      <c r="I22" s="17">
        <f>+Tabla2[[#This Row],[Monto Facturado DOP]]-Tabla2[[#This Row],[Monto Pagado DOP]]</f>
        <v>0</v>
      </c>
      <c r="J22" s="17" t="s">
        <v>33</v>
      </c>
      <c r="K22" s="15">
        <f>+Tabla2[[#This Row],[Fecha de Documento]]+15</f>
        <v>44967</v>
      </c>
    </row>
    <row r="23" spans="1:11" s="24" customFormat="1" ht="94.5" x14ac:dyDescent="0.25">
      <c r="A23" s="14">
        <v>14</v>
      </c>
      <c r="B23" s="15" t="s">
        <v>86</v>
      </c>
      <c r="C23" s="14" t="s">
        <v>76</v>
      </c>
      <c r="D23" s="15" t="s">
        <v>91</v>
      </c>
      <c r="E23" s="16" t="s">
        <v>52</v>
      </c>
      <c r="F23" s="14" t="s">
        <v>55</v>
      </c>
      <c r="G23" s="17">
        <v>16315</v>
      </c>
      <c r="H23" s="17">
        <f>+Tabla2[[#This Row],[Monto Facturado DOP]]</f>
        <v>16315</v>
      </c>
      <c r="I23" s="17">
        <f>+Tabla2[[#This Row],[Monto Facturado DOP]]-Tabla2[[#This Row],[Monto Pagado DOP]]</f>
        <v>0</v>
      </c>
      <c r="J23" s="17" t="s">
        <v>33</v>
      </c>
      <c r="K23" s="15">
        <f>+Tabla2[[#This Row],[Fecha de Documento]]+15</f>
        <v>44967</v>
      </c>
    </row>
    <row r="24" spans="1:11" s="24" customFormat="1" ht="94.5" x14ac:dyDescent="0.25">
      <c r="A24" s="14">
        <v>15</v>
      </c>
      <c r="B24" s="15" t="s">
        <v>89</v>
      </c>
      <c r="C24" s="14" t="s">
        <v>77</v>
      </c>
      <c r="D24" s="15" t="s">
        <v>95</v>
      </c>
      <c r="E24" s="16" t="s">
        <v>52</v>
      </c>
      <c r="F24" s="14" t="s">
        <v>56</v>
      </c>
      <c r="G24" s="17">
        <v>16315</v>
      </c>
      <c r="H24" s="17">
        <f>+Tabla2[[#This Row],[Monto Facturado DOP]]</f>
        <v>16315</v>
      </c>
      <c r="I24" s="17">
        <f>+Tabla2[[#This Row],[Monto Facturado DOP]]-Tabla2[[#This Row],[Monto Pagado DOP]]</f>
        <v>0</v>
      </c>
      <c r="J24" s="17" t="s">
        <v>33</v>
      </c>
      <c r="K24" s="15">
        <f>+Tabla2[[#This Row],[Fecha de Documento]]+15</f>
        <v>44966</v>
      </c>
    </row>
    <row r="25" spans="1:11" s="24" customFormat="1" ht="94.5" x14ac:dyDescent="0.25">
      <c r="A25" s="14">
        <v>16</v>
      </c>
      <c r="B25" s="15" t="s">
        <v>89</v>
      </c>
      <c r="C25" s="14" t="s">
        <v>77</v>
      </c>
      <c r="D25" s="15" t="s">
        <v>96</v>
      </c>
      <c r="E25" s="16" t="s">
        <v>52</v>
      </c>
      <c r="F25" s="14" t="s">
        <v>56</v>
      </c>
      <c r="G25" s="17">
        <v>16315</v>
      </c>
      <c r="H25" s="17">
        <f>+Tabla2[[#This Row],[Monto Facturado DOP]]</f>
        <v>16315</v>
      </c>
      <c r="I25" s="17">
        <f>+Tabla2[[#This Row],[Monto Facturado DOP]]-Tabla2[[#This Row],[Monto Pagado DOP]]</f>
        <v>0</v>
      </c>
      <c r="J25" s="17" t="s">
        <v>33</v>
      </c>
      <c r="K25" s="15">
        <f>+Tabla2[[#This Row],[Fecha de Documento]]+15</f>
        <v>44966</v>
      </c>
    </row>
    <row r="26" spans="1:11" s="24" customFormat="1" ht="94.5" x14ac:dyDescent="0.25">
      <c r="A26" s="14">
        <v>17</v>
      </c>
      <c r="B26" s="15" t="s">
        <v>89</v>
      </c>
      <c r="C26" s="14" t="s">
        <v>77</v>
      </c>
      <c r="D26" s="15" t="s">
        <v>18</v>
      </c>
      <c r="E26" s="16" t="s">
        <v>52</v>
      </c>
      <c r="F26" s="14" t="s">
        <v>56</v>
      </c>
      <c r="G26" s="17">
        <v>16315</v>
      </c>
      <c r="H26" s="17">
        <f>+Tabla2[[#This Row],[Monto Facturado DOP]]</f>
        <v>16315</v>
      </c>
      <c r="I26" s="17">
        <f>+Tabla2[[#This Row],[Monto Facturado DOP]]-Tabla2[[#This Row],[Monto Pagado DOP]]</f>
        <v>0</v>
      </c>
      <c r="J26" s="17" t="s">
        <v>33</v>
      </c>
      <c r="K26" s="15">
        <f>+Tabla2[[#This Row],[Fecha de Documento]]+15</f>
        <v>44966</v>
      </c>
    </row>
    <row r="27" spans="1:11" s="24" customFormat="1" ht="94.5" x14ac:dyDescent="0.25">
      <c r="A27" s="14">
        <v>18</v>
      </c>
      <c r="B27" s="15" t="s">
        <v>89</v>
      </c>
      <c r="C27" s="14" t="s">
        <v>77</v>
      </c>
      <c r="D27" s="15" t="s">
        <v>9</v>
      </c>
      <c r="E27" s="16" t="s">
        <v>52</v>
      </c>
      <c r="F27" s="14" t="s">
        <v>56</v>
      </c>
      <c r="G27" s="17">
        <v>16315</v>
      </c>
      <c r="H27" s="17">
        <f>+Tabla2[[#This Row],[Monto Facturado DOP]]</f>
        <v>16315</v>
      </c>
      <c r="I27" s="17">
        <f>+Tabla2[[#This Row],[Monto Facturado DOP]]-Tabla2[[#This Row],[Monto Pagado DOP]]</f>
        <v>0</v>
      </c>
      <c r="J27" s="17" t="s">
        <v>33</v>
      </c>
      <c r="K27" s="15">
        <f>+Tabla2[[#This Row],[Fecha de Documento]]+15</f>
        <v>44966</v>
      </c>
    </row>
    <row r="28" spans="1:11" s="24" customFormat="1" ht="126" x14ac:dyDescent="0.25">
      <c r="A28" s="14">
        <v>19</v>
      </c>
      <c r="B28" s="15" t="s">
        <v>89</v>
      </c>
      <c r="C28" s="14" t="s">
        <v>78</v>
      </c>
      <c r="D28" s="15" t="s">
        <v>8</v>
      </c>
      <c r="E28" s="16" t="s">
        <v>17</v>
      </c>
      <c r="F28" s="14" t="s">
        <v>57</v>
      </c>
      <c r="G28" s="17">
        <v>149900</v>
      </c>
      <c r="H28" s="17">
        <f>+Tabla2[[#This Row],[Monto Facturado DOP]]</f>
        <v>149900</v>
      </c>
      <c r="I28" s="17">
        <f>+Tabla2[[#This Row],[Monto Facturado DOP]]-Tabla2[[#This Row],[Monto Pagado DOP]]</f>
        <v>0</v>
      </c>
      <c r="J28" s="17" t="s">
        <v>33</v>
      </c>
      <c r="K28" s="15">
        <f>+Tabla2[[#This Row],[Fecha de Documento]]+15</f>
        <v>44966</v>
      </c>
    </row>
    <row r="29" spans="1:11" s="24" customFormat="1" ht="94.5" x14ac:dyDescent="0.25">
      <c r="A29" s="14">
        <v>20</v>
      </c>
      <c r="B29" s="15" t="s">
        <v>89</v>
      </c>
      <c r="C29" s="14" t="s">
        <v>79</v>
      </c>
      <c r="D29" s="15" t="s">
        <v>4</v>
      </c>
      <c r="E29" s="16" t="s">
        <v>17</v>
      </c>
      <c r="F29" s="14" t="s">
        <v>58</v>
      </c>
      <c r="G29" s="17">
        <v>17728</v>
      </c>
      <c r="H29" s="17">
        <f>+Tabla2[[#This Row],[Monto Facturado DOP]]</f>
        <v>17728</v>
      </c>
      <c r="I29" s="17">
        <f>+Tabla2[[#This Row],[Monto Facturado DOP]]-Tabla2[[#This Row],[Monto Pagado DOP]]</f>
        <v>0</v>
      </c>
      <c r="J29" s="17" t="s">
        <v>33</v>
      </c>
      <c r="K29" s="15">
        <f>+Tabla2[[#This Row],[Fecha de Documento]]+15</f>
        <v>44966</v>
      </c>
    </row>
    <row r="30" spans="1:11" s="24" customFormat="1" ht="94.5" x14ac:dyDescent="0.25">
      <c r="A30" s="14">
        <v>21</v>
      </c>
      <c r="B30" s="15" t="s">
        <v>88</v>
      </c>
      <c r="C30" s="14" t="s">
        <v>80</v>
      </c>
      <c r="D30" s="15" t="s">
        <v>16</v>
      </c>
      <c r="E30" s="16" t="s">
        <v>20</v>
      </c>
      <c r="F30" s="14" t="s">
        <v>59</v>
      </c>
      <c r="G30" s="17">
        <v>72600</v>
      </c>
      <c r="H30" s="17">
        <f>+Tabla2[[#This Row],[Monto Facturado DOP]]</f>
        <v>72600</v>
      </c>
      <c r="I30" s="17">
        <f>+Tabla2[[#This Row],[Monto Facturado DOP]]-Tabla2[[#This Row],[Monto Pagado DOP]]</f>
        <v>0</v>
      </c>
      <c r="J30" s="17" t="s">
        <v>33</v>
      </c>
      <c r="K30" s="15">
        <f>+Tabla2[[#This Row],[Fecha de Documento]]+15</f>
        <v>44965</v>
      </c>
    </row>
    <row r="31" spans="1:11" s="24" customFormat="1" ht="94.5" x14ac:dyDescent="0.25">
      <c r="A31" s="14">
        <v>22</v>
      </c>
      <c r="B31" s="15" t="s">
        <v>89</v>
      </c>
      <c r="C31" s="14" t="s">
        <v>81</v>
      </c>
      <c r="D31" s="15" t="s">
        <v>12</v>
      </c>
      <c r="E31" s="16" t="s">
        <v>21</v>
      </c>
      <c r="F31" s="14" t="s">
        <v>60</v>
      </c>
      <c r="G31" s="17">
        <v>43502</v>
      </c>
      <c r="H31" s="17">
        <f>+Tabla2[[#This Row],[Monto Facturado DOP]]</f>
        <v>43502</v>
      </c>
      <c r="I31" s="17">
        <f>+Tabla2[[#This Row],[Monto Facturado DOP]]-Tabla2[[#This Row],[Monto Pagado DOP]]</f>
        <v>0</v>
      </c>
      <c r="J31" s="17" t="s">
        <v>33</v>
      </c>
      <c r="K31" s="15">
        <f>+Tabla2[[#This Row],[Fecha de Documento]]+15</f>
        <v>44966</v>
      </c>
    </row>
    <row r="32" spans="1:11" s="24" customFormat="1" ht="94.5" x14ac:dyDescent="0.25">
      <c r="A32" s="14">
        <v>23</v>
      </c>
      <c r="B32" s="15" t="s">
        <v>88</v>
      </c>
      <c r="C32" s="14" t="s">
        <v>82</v>
      </c>
      <c r="D32" s="15" t="s">
        <v>12</v>
      </c>
      <c r="E32" s="16" t="s">
        <v>21</v>
      </c>
      <c r="F32" s="14" t="s">
        <v>61</v>
      </c>
      <c r="G32" s="17">
        <v>147440</v>
      </c>
      <c r="H32" s="17">
        <f>+Tabla2[[#This Row],[Monto Facturado DOP]]</f>
        <v>147440</v>
      </c>
      <c r="I32" s="17">
        <f>+Tabla2[[#This Row],[Monto Facturado DOP]]-Tabla2[[#This Row],[Monto Pagado DOP]]</f>
        <v>0</v>
      </c>
      <c r="J32" s="17" t="s">
        <v>33</v>
      </c>
      <c r="K32" s="15">
        <f>+Tabla2[[#This Row],[Fecha de Documento]]+15</f>
        <v>44965</v>
      </c>
    </row>
    <row r="33" spans="1:17" s="24" customFormat="1" ht="110.25" x14ac:dyDescent="0.25">
      <c r="A33" s="14">
        <v>24</v>
      </c>
      <c r="B33" s="15" t="s">
        <v>88</v>
      </c>
      <c r="C33" s="14" t="s">
        <v>83</v>
      </c>
      <c r="D33" s="15" t="s">
        <v>6</v>
      </c>
      <c r="E33" s="16" t="s">
        <v>22</v>
      </c>
      <c r="F33" s="14" t="s">
        <v>62</v>
      </c>
      <c r="G33" s="17">
        <v>553049</v>
      </c>
      <c r="H33" s="17">
        <f>+Tabla2[[#This Row],[Monto Facturado DOP]]</f>
        <v>553049</v>
      </c>
      <c r="I33" s="17">
        <f>+Tabla2[[#This Row],[Monto Facturado DOP]]-Tabla2[[#This Row],[Monto Pagado DOP]]</f>
        <v>0</v>
      </c>
      <c r="J33" s="17" t="s">
        <v>33</v>
      </c>
      <c r="K33" s="15">
        <f>+Tabla2[[#This Row],[Fecha de Documento]]+15</f>
        <v>44965</v>
      </c>
    </row>
    <row r="34" spans="1:17" s="24" customFormat="1" ht="15.75" x14ac:dyDescent="0.25">
      <c r="A34" s="29" t="s">
        <v>36</v>
      </c>
      <c r="B34" s="30"/>
      <c r="C34" s="29"/>
      <c r="D34" s="30"/>
      <c r="E34" s="31"/>
      <c r="F34" s="29"/>
      <c r="G34" s="32">
        <f>SUBTOTAL(109,Tabla2[Monto Facturado DOP])</f>
        <v>5476946.6999999993</v>
      </c>
      <c r="H34" s="32">
        <f>SUBTOTAL(109,Tabla2[Monto Pagado DOP])</f>
        <v>5476946.6999999993</v>
      </c>
      <c r="I34" s="32"/>
      <c r="J34" s="32"/>
      <c r="K34" s="30"/>
      <c r="Q34" s="25"/>
    </row>
    <row r="35" spans="1:17" s="18" customFormat="1" ht="18.75" x14ac:dyDescent="0.3">
      <c r="G35" s="19"/>
      <c r="K35" s="20"/>
    </row>
    <row r="36" spans="1:17" s="18" customFormat="1" ht="18.75" x14ac:dyDescent="0.3">
      <c r="G36" s="19"/>
      <c r="K36" s="20"/>
    </row>
    <row r="37" spans="1:17" s="18" customFormat="1" ht="18.75" x14ac:dyDescent="0.3">
      <c r="G37" s="19"/>
      <c r="K37" s="20"/>
    </row>
    <row r="38" spans="1:17" s="18" customFormat="1" ht="18.75" x14ac:dyDescent="0.3">
      <c r="G38" s="19"/>
      <c r="K38" s="20"/>
    </row>
    <row r="39" spans="1:17" s="18" customFormat="1" ht="18.75" x14ac:dyDescent="0.3">
      <c r="G39" s="19"/>
      <c r="K39" s="20"/>
    </row>
    <row r="40" spans="1:17" s="18" customFormat="1" ht="18.75" x14ac:dyDescent="0.3">
      <c r="G40" s="19"/>
      <c r="K40" s="20"/>
    </row>
    <row r="41" spans="1:17" s="18" customFormat="1" ht="18.75" x14ac:dyDescent="0.3">
      <c r="G41" s="19"/>
      <c r="K41" s="20"/>
    </row>
    <row r="42" spans="1:17" s="23" customFormat="1" ht="18.75" x14ac:dyDescent="0.3">
      <c r="A42" s="21"/>
      <c r="B42" s="21"/>
      <c r="C42" s="21"/>
      <c r="D42" s="21"/>
      <c r="E42" s="21"/>
      <c r="F42" s="21"/>
      <c r="G42" s="22"/>
      <c r="H42" s="21"/>
      <c r="I42" s="21"/>
      <c r="J42" s="21"/>
      <c r="K42" s="21"/>
    </row>
    <row r="43" spans="1:17" s="23" customFormat="1" ht="18.75" x14ac:dyDescent="0.3">
      <c r="A43" s="27" t="s">
        <v>38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1:17" s="23" customFormat="1" ht="18.75" x14ac:dyDescent="0.3">
      <c r="A44" s="28" t="s">
        <v>39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</row>
  </sheetData>
  <mergeCells count="5">
    <mergeCell ref="A5:K5"/>
    <mergeCell ref="A6:K6"/>
    <mergeCell ref="A7:K7"/>
    <mergeCell ref="A43:K43"/>
    <mergeCell ref="A44:K44"/>
  </mergeCells>
  <phoneticPr fontId="2" type="noConversion"/>
  <printOptions horizontalCentered="1"/>
  <pageMargins left="0.31496062992125984" right="0.31496062992125984" top="0.35433070866141736" bottom="0.35433070866141736" header="0.19685039370078741" footer="0.19685039370078741"/>
  <pageSetup scale="50" fitToHeight="0" orientation="portrait" r:id="rId1"/>
  <headerFooter>
    <oddFooter>&amp;C&amp;P DE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TipoDocRespaldo</vt:lpstr>
      <vt:lpstr>TipoDocRespaldo!Área_de_impresión</vt:lpstr>
      <vt:lpstr>TipoDocRespaldo!Títulos_a_imprimir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Juana Enerolisa Soriano Fabian</cp:lastModifiedBy>
  <cp:lastPrinted>2023-02-09T18:21:38Z</cp:lastPrinted>
  <dcterms:created xsi:type="dcterms:W3CDTF">2023-01-18T19:10:56Z</dcterms:created>
  <dcterms:modified xsi:type="dcterms:W3CDTF">2023-02-09T18:23:50Z</dcterms:modified>
</cp:coreProperties>
</file>